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618" activeTab="0"/>
  </bookViews>
  <sheets>
    <sheet name="Előterjesztés" sheetId="1" r:id="rId1"/>
    <sheet name="Költségvetés 2015. " sheetId="2" r:id="rId2"/>
    <sheet name="Bevétel" sheetId="3" r:id="rId3"/>
    <sheet name="Kiadás" sheetId="4" r:id="rId4"/>
    <sheet name="Finanszírozási ütemterv" sheetId="5" r:id="rId5"/>
    <sheet name="létszám" sheetId="6" r:id="rId6"/>
    <sheet name="Finanszírozás" sheetId="7" r:id="rId7"/>
  </sheets>
  <definedNames/>
  <calcPr fullCalcOnLoad="1"/>
</workbook>
</file>

<file path=xl/sharedStrings.xml><?xml version="1.0" encoding="utf-8"?>
<sst xmlns="http://schemas.openxmlformats.org/spreadsheetml/2006/main" count="466" uniqueCount="248">
  <si>
    <t>intézményvezető</t>
  </si>
  <si>
    <t>Felhalmozási kiadás</t>
  </si>
  <si>
    <t>Kötelező feladat tv. szerint</t>
  </si>
  <si>
    <t>Önként vállalt feladat</t>
  </si>
  <si>
    <t xml:space="preserve">Kötelelző feladat ÖK döntés ért. </t>
  </si>
  <si>
    <t>Intézményi ellátás díja</t>
  </si>
  <si>
    <t>ÁFA 27%</t>
  </si>
  <si>
    <t>BEVÉTEL</t>
  </si>
  <si>
    <t>Működési kiadásokhoz kapcsolódó ÁFA-visszatérülés</t>
  </si>
  <si>
    <t>Működési bevétel:</t>
  </si>
  <si>
    <t>KIADÁS</t>
  </si>
  <si>
    <t>Rendszeres személyi juttatás utáni szociális hozzájárulás</t>
  </si>
  <si>
    <t xml:space="preserve">SZEMÉLYI JUTTATÁS ÖSSZESEN: </t>
  </si>
  <si>
    <t>Nem rendszeres személyi juttatás utáni szociális hozzájárulás:</t>
  </si>
  <si>
    <t>MUNKAADÓT TERHELŐ JÁRULÉKOK:</t>
  </si>
  <si>
    <t>gyógyszer</t>
  </si>
  <si>
    <t>Irodaszer, nyomtatvány</t>
  </si>
  <si>
    <t>Könyv, folyóirat</t>
  </si>
  <si>
    <t>Szakmai készlet</t>
  </si>
  <si>
    <t>Munkaruha, Védőruha</t>
  </si>
  <si>
    <t>Egyéb készlet (tisztítószer, )</t>
  </si>
  <si>
    <t>Távközlési díjak</t>
  </si>
  <si>
    <t>Internet előfizetés</t>
  </si>
  <si>
    <t>Gázenergia szolgáltatás</t>
  </si>
  <si>
    <t>Villamosenergia szolgáltatás</t>
  </si>
  <si>
    <t>Víz és csatornadíj</t>
  </si>
  <si>
    <t>Gépek berendezések karbantartása</t>
  </si>
  <si>
    <t>Egyéb üzemeltetési, fenntartási kiadások</t>
  </si>
  <si>
    <t>Belföldi kiküldetés</t>
  </si>
  <si>
    <t>Továbbképzések költségtérítése</t>
  </si>
  <si>
    <t>Kifizetői adó céges telefon miatt</t>
  </si>
  <si>
    <t>dologi kiadások:</t>
  </si>
  <si>
    <t xml:space="preserve">SZEMÉLYI JUTTATÁS </t>
  </si>
  <si>
    <t>DOLOGI KIADÁS ÖSSZESEN:</t>
  </si>
  <si>
    <t>VÁSÁROLT ÉLELMEZÉS ÖSSZESEN:</t>
  </si>
  <si>
    <t>Dologi kiadások:</t>
  </si>
  <si>
    <t>étkezési térítési díj bevétel</t>
  </si>
  <si>
    <t>INTÉZMÉNYI BEVÉTEL MINDÖSSZESEN:</t>
  </si>
  <si>
    <t>Közalkalmazottak illetménypótléka - vezetői pótlék 2 fő</t>
  </si>
  <si>
    <t>Nem rendszeres személyi juttatás utáni szociális hozzájárulás 27%</t>
  </si>
  <si>
    <t>Teljes munkaidőben folglakoztatott 5 fő alapilletménye</t>
  </si>
  <si>
    <t>Közalkalmazottak illteménypótléka szakmai vezetői pótlék</t>
  </si>
  <si>
    <t>INTÉZMÉNYI KIADÁS MINDÖSSZESEN:</t>
  </si>
  <si>
    <t>Állami normatív bevétel</t>
  </si>
  <si>
    <t>Önkormányzti hozzájárulás</t>
  </si>
  <si>
    <t>Vásárolt élelmezés bölcsőde</t>
  </si>
  <si>
    <t>Előző évi működési célú pénzmaradvány igénybevétele</t>
  </si>
  <si>
    <t xml:space="preserve">091110 ÓVODAI NEVELÉS, ELLÁTÁS SZAKMAI FELADATAI FELADATAI </t>
  </si>
  <si>
    <t>Teljes munkaidőben foglalkoztatott 6 fő dajka alapillatménye</t>
  </si>
  <si>
    <t>Teljes munkaidőben foglakoztatott 1 fő óvodatitkár alapilletménye</t>
  </si>
  <si>
    <t>ÁFA kiadás 27%</t>
  </si>
  <si>
    <t>096010 ÓVODAI INTÉZMÉNYI ÉTKEZTETÉS</t>
  </si>
  <si>
    <t>megnevezés</t>
  </si>
  <si>
    <t>Intézmény sajátos bevételei</t>
  </si>
  <si>
    <t>104030 GYERMEKEK NAPKÖZBENI ELLÁTÁSA (Bölcsődei ellátás)</t>
  </si>
  <si>
    <t>Kondorosi Többsincs Óvoda és Bölcsőde</t>
  </si>
  <si>
    <t>091110 ÓVODAI NEVELÉS, ELLÁTÁS SZAKMAI FELADATAI</t>
  </si>
  <si>
    <t xml:space="preserve">096010 ÓVODAI ÉTKEZTETÉS BEVÉTEL  összesen: </t>
  </si>
  <si>
    <t>BÖLCSŐDEI ÉTKEZÉSI BEVÉTEL ÖSSZESEN:</t>
  </si>
  <si>
    <t>091110 ÓVODAI NEVELÉS SZAKMAI FELADATAI BEVÉTEL ÖSSZESEN:</t>
  </si>
  <si>
    <t>091110 ÓVODAI NEVELÉS, ELLÁTÁS SZAKMAI FELADATAI KIADÁS ÖSSZESEN:</t>
  </si>
  <si>
    <t>091140 ÓVODAI NEVELÉS, ELLÁTÁS MŰKÖDTETÉSI FELADATAI</t>
  </si>
  <si>
    <t>Iskolabusz költségei</t>
  </si>
  <si>
    <t>091130  NEMZETI ETNIKAI KISEBBSÉGI  ÓVODAI NEVELÉS</t>
  </si>
  <si>
    <t>091120 SAJÁTOS NEVELÉSI IGÉNYŰ GYERMEKEK ÓVODAI NEVELÉSÉNEK SZAKMAI FELADATAI:</t>
  </si>
  <si>
    <t>Vásárolt élelmezés</t>
  </si>
  <si>
    <t xml:space="preserve">096010 ÓVODAI ÉTKEZTETÉS KIADÁS  összesen: </t>
  </si>
  <si>
    <t>Kereset-kiegészítés  bázis év 2%-a</t>
  </si>
  <si>
    <t>Jogc.cs.sz.</t>
  </si>
  <si>
    <t>Előir.csop.sz.</t>
  </si>
  <si>
    <t>Megnevezés</t>
  </si>
  <si>
    <t>Kötelező feladat tv. szerint eredeti ei.</t>
  </si>
  <si>
    <t>Kötelező feladat önk. döntés ért. eredeti ei.</t>
  </si>
  <si>
    <t>Önként váll. feladat eredeti ei.</t>
  </si>
  <si>
    <t>I.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</si>
  <si>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</si>
  <si>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</si>
  <si>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</si>
  <si>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</si>
  <si>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</si>
  <si>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</si>
  <si>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</si>
  <si>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</si>
  <si>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</si>
  <si>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</si>
  <si>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</si>
  <si>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</si>
  <si>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</si>
  <si>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</si>
  <si>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</si>
  <si>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</si>
  <si>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</si>
  <si>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</si>
  <si>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</si>
  <si>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</si>
  <si>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</si>
  <si>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</si>
  <si>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</si>
  <si>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</si>
  <si>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</si>
  <si>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</si>
  <si>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Egyéb működési célú átvett pénzeszközök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</si>
  <si>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</si>
  <si>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</si>
  <si>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</si>
  <si>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</si>
  <si>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</si>
  <si>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</si>
  <si>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</si>
  <si>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</si>
  <si>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</si>
  <si>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</si>
  <si>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</si>
  <si>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</si>
  <si>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</si>
  <si>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</si>
  <si>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</si>
  <si>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</si>
  <si>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</si>
  <si>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</si>
  <si>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</si>
  <si>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</si>
  <si>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</si>
  <si>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</si>
  <si>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</si>
  <si>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</si>
  <si>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</si>
  <si>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</si>
  <si>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</si>
  <si>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</si>
  <si>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</si>
  <si>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</si>
  <si>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</si>
  <si>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</si>
  <si>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</si>
  <si>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</si>
  <si>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</si>
  <si>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</si>
  <si>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</si>
  <si>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</si>
  <si>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</si>
  <si>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</si>
  <si>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</si>
  <si>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</si>
  <si>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</si>
  <si>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</si>
  <si>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</si>
  <si>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</si>
  <si>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</si>
  <si>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KONDOROSI TÖBBSINCS ÓVODA ÉS BÖLCSŐDE</t>
  </si>
  <si>
    <t>Támogatás összesen: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</si>
  <si>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</si>
  <si>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</si>
  <si>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</si>
  <si>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</si>
  <si>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</si>
  <si>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</si>
  <si>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</si>
  <si>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</si>
  <si>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</si>
  <si>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</si>
  <si>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</si>
  <si>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</si>
  <si>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</si>
  <si>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</si>
  <si>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</si>
  <si>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</si>
  <si>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</si>
  <si>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</si>
  <si>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</si>
  <si>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</si>
  <si>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>B10</t>
  </si>
  <si>
    <t>K11.</t>
  </si>
  <si>
    <t>K1101</t>
  </si>
  <si>
    <t>K1106</t>
  </si>
  <si>
    <t>K11</t>
  </si>
  <si>
    <t>K312</t>
  </si>
  <si>
    <t>K1103</t>
  </si>
  <si>
    <t>K332</t>
  </si>
  <si>
    <t>K311</t>
  </si>
  <si>
    <t>K334</t>
  </si>
  <si>
    <t>K331</t>
  </si>
  <si>
    <t>K322</t>
  </si>
  <si>
    <t>K341</t>
  </si>
  <si>
    <t>K352</t>
  </si>
  <si>
    <t>K337</t>
  </si>
  <si>
    <t xml:space="preserve">Kondorosi Többsincs Óvoda és Bölcsőde </t>
  </si>
  <si>
    <t>094101</t>
  </si>
  <si>
    <t>B406</t>
  </si>
  <si>
    <t>B41</t>
  </si>
  <si>
    <t>B407</t>
  </si>
  <si>
    <t>094071</t>
  </si>
  <si>
    <t>0511011</t>
  </si>
  <si>
    <t>0511061</t>
  </si>
  <si>
    <t>0511031</t>
  </si>
  <si>
    <t>0521</t>
  </si>
  <si>
    <t>053121</t>
  </si>
  <si>
    <t>053111</t>
  </si>
  <si>
    <t>053521</t>
  </si>
  <si>
    <t>0511</t>
  </si>
  <si>
    <t>053</t>
  </si>
  <si>
    <t>053221</t>
  </si>
  <si>
    <t>053311</t>
  </si>
  <si>
    <t>053341</t>
  </si>
  <si>
    <t>053371</t>
  </si>
  <si>
    <t>053411</t>
  </si>
  <si>
    <t>K336</t>
  </si>
  <si>
    <t>053361</t>
  </si>
  <si>
    <t>K</t>
  </si>
  <si>
    <t>Horcsák István</t>
  </si>
  <si>
    <t>2015. évi ktgvet összesen</t>
  </si>
  <si>
    <t>Fejlesztőpedagógusok költségei (logopédus, TSMT terapeuta, Szomato-szurdopedagógus)</t>
  </si>
  <si>
    <t>Gyógyszer</t>
  </si>
  <si>
    <t>ÁFA kiadás 27 %</t>
  </si>
  <si>
    <t>Gyógypedagógus megbízási díja</t>
  </si>
  <si>
    <t>Teljes munkaidőben foglalkoztatottak alapillatménye</t>
  </si>
  <si>
    <t>Nemzetiségi nyelvpótlék</t>
  </si>
  <si>
    <t>KONDOROSI TÖBBSINCS ÓVODA ÉS BÖLCSŐDE 2015. ÉVI KÖLTSÉGVETÉSE</t>
  </si>
  <si>
    <t>2015. évi eredeti ei. Összesen</t>
  </si>
  <si>
    <t>KONDOROSI TÖBBSINCS ÓVODA ÉS BÖLCSŐDE 2015. ÉVI KÖLTSÉGVETÉS FINANSZÍROZÁSI ÜTEMTERVE</t>
  </si>
  <si>
    <t>KONDOROSI TÖBBSINCS ÓVODA ÉS BÖLCSŐDE  2015. ÉVI KÖLTSÉGVETÉSE -  LÉTSZÁM</t>
  </si>
  <si>
    <t>2015. évi   előirányazat</t>
  </si>
  <si>
    <t>104030 GYERMEKEK NAPKÖZBENI ELLÁTÁSA BEVÉTEL ÖSSZESEN:</t>
  </si>
  <si>
    <t>INTÉZMÉNYI SAJÁT BEVÉTEL ÖSSZESEN:</t>
  </si>
  <si>
    <t>DOLOGI KIADÁS</t>
  </si>
  <si>
    <t>091140 ÓVODAI NEVELÉS, ELLÁTÁS MŰKÖDTETÉSI FELADATAI KIADÁS ÖSSZ:</t>
  </si>
  <si>
    <t>091120 SNI GYERMEKEK NEVELÉSÉNEK SZAKMAI FELADATAI KIADÁS ÖSSZESEN:</t>
  </si>
  <si>
    <t>091130 NEMZETISÉGI ÓVODAI NEVELÉS SZAKMAI FELADATAI KIADÁSAI ÖSSZESEN:</t>
  </si>
  <si>
    <t>104030 GYERMEKEK NAPKÖZBENI ELLÁTÁSA</t>
  </si>
  <si>
    <t>104030 GYERMEKEK NAPKÖZBENI ELLÁTÁSA KIADÁS ÖSSZESEN:</t>
  </si>
  <si>
    <t>kormányzati funkciók és az egységes rovatrend szerint</t>
  </si>
  <si>
    <t>Kondorosi Többsincs Óvoda és Bölcsőde 2015. évi költségvetése</t>
  </si>
  <si>
    <t>Teljes munkaidőben foglalkoztatott óvodapedagógusok alapillatménye</t>
  </si>
  <si>
    <t>Jubileumi jutalom 1 fő</t>
  </si>
  <si>
    <t>Óvodai bevétel összesen:</t>
  </si>
  <si>
    <t>Bölcsődei bevétel összesen:</t>
  </si>
  <si>
    <t>Óvodai kiadás összesen:</t>
  </si>
  <si>
    <t>bölcsődei kiadás összesen:</t>
  </si>
  <si>
    <t>Finanszírozás 2015.</t>
  </si>
  <si>
    <t>2014. évi eredeti ei.</t>
  </si>
  <si>
    <t>87956</t>
  </si>
  <si>
    <t>13914</t>
  </si>
  <si>
    <t>Beruházás</t>
  </si>
  <si>
    <t>Beruházás kiadás összesen:</t>
  </si>
  <si>
    <t>13913</t>
  </si>
  <si>
    <t>2014. eredeti ei.</t>
  </si>
  <si>
    <t>2014. évi eredeti előirányzat</t>
  </si>
  <si>
    <t>Kondoros, 2015. február 02.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</si>
</sst>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E]yy/\ mmmm;@"/>
    <numFmt numFmtId="186" formatCode="[$-40E]mmmmm\.;@"/>
    <numFmt numFmtId="187" formatCode="[$-40E]mmm/\ d\.;@"/>
    <numFmt numFmtId="188" formatCode="_-* #,##0.0\ _F_t_-;\-* #,##0.0\ _F_t_-;_-* &quot;-&quot;??\ _F_t_-;_-@_-"/>
    <numFmt numFmtId="189" formatCode="[$€-2]\ #\ ##,000_);[Red]\([$€-2]\ #\ ##,000\)"/>
    <numFmt numFmtId="190" formatCode="mmm/yyyy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name val="Cambria"/>
      <family val="1"/>
    </font>
    <font>
      <b/>
      <sz val="10"/>
      <name val="Arial CE"/>
      <family val="0"/>
    </font>
    <font>
      <b/>
      <sz val="8"/>
      <name val="Cambria"/>
      <family val="1"/>
    </font>
    <font>
      <b/>
      <sz val="12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10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49" fontId="5" fillId="0" borderId="0" xfId="0" applyNumberFormat="1" applyFont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 shrinkToFit="1"/>
    </xf>
    <xf numFmtId="179" fontId="10" fillId="35" borderId="10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35" borderId="10" xfId="0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3" fontId="4" fillId="35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/>
    </xf>
    <xf numFmtId="3" fontId="4" fillId="35" borderId="10" xfId="40" applyNumberFormat="1" applyFont="1" applyFill="1" applyBorder="1" applyAlignment="1">
      <alignment horizontal="right"/>
    </xf>
    <xf numFmtId="3" fontId="4" fillId="0" borderId="10" xfId="4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vertical="center" wrapText="1"/>
    </xf>
    <xf numFmtId="3" fontId="15" fillId="35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179" fontId="10" fillId="35" borderId="10" xfId="4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3" fontId="6" fillId="35" borderId="14" xfId="0" applyNumberFormat="1" applyFont="1" applyFill="1" applyBorder="1" applyAlignment="1">
      <alignment vertical="center" wrapText="1"/>
    </xf>
    <xf numFmtId="179" fontId="0" fillId="0" borderId="10" xfId="40" applyNumberFormat="1" applyFont="1" applyFill="1" applyBorder="1" applyAlignment="1">
      <alignment vertical="center"/>
    </xf>
    <xf numFmtId="17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15" fillId="35" borderId="10" xfId="0" applyFont="1" applyFill="1" applyBorder="1" applyAlignment="1">
      <alignment vertical="center"/>
    </xf>
    <xf numFmtId="175" fontId="15" fillId="35" borderId="10" xfId="0" applyNumberFormat="1" applyFont="1" applyFill="1" applyBorder="1" applyAlignment="1">
      <alignment vertical="center"/>
    </xf>
    <xf numFmtId="0" fontId="15" fillId="35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175" fontId="0" fillId="0" borderId="10" xfId="0" applyNumberFormat="1" applyFont="1" applyFill="1" applyBorder="1" applyAlignment="1">
      <alignment vertical="center"/>
    </xf>
    <xf numFmtId="175" fontId="0" fillId="0" borderId="10" xfId="0" applyNumberFormat="1" applyBorder="1" applyAlignment="1">
      <alignment/>
    </xf>
    <xf numFmtId="3" fontId="0" fillId="0" borderId="10" xfId="4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175" fontId="0" fillId="35" borderId="10" xfId="0" applyNumberFormat="1" applyFont="1" applyFill="1" applyBorder="1" applyAlignment="1">
      <alignment vertical="center"/>
    </xf>
    <xf numFmtId="3" fontId="0" fillId="35" borderId="10" xfId="40" applyNumberFormat="1" applyFont="1" applyFill="1" applyBorder="1" applyAlignment="1">
      <alignment vertical="center"/>
    </xf>
    <xf numFmtId="3" fontId="4" fillId="35" borderId="10" xfId="40" applyNumberFormat="1" applyFont="1" applyFill="1" applyBorder="1" applyAlignment="1">
      <alignment vertical="center"/>
    </xf>
    <xf numFmtId="179" fontId="0" fillId="0" borderId="0" xfId="40" applyNumberFormat="1" applyFont="1" applyAlignment="1">
      <alignment vertical="center"/>
    </xf>
    <xf numFmtId="179" fontId="0" fillId="0" borderId="0" xfId="40" applyNumberFormat="1" applyFont="1" applyAlignment="1">
      <alignment vertical="center"/>
    </xf>
    <xf numFmtId="0" fontId="18" fillId="35" borderId="10" xfId="0" applyFont="1" applyFill="1" applyBorder="1" applyAlignment="1">
      <alignment horizontal="centerContinuous" vertical="center" wrapText="1"/>
    </xf>
    <xf numFmtId="0" fontId="19" fillId="35" borderId="10" xfId="0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3" fontId="19" fillId="35" borderId="1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56" applyFont="1" applyBorder="1" applyAlignment="1">
      <alignment horizontal="center" vertical="center"/>
      <protection/>
    </xf>
    <xf numFmtId="3" fontId="0" fillId="0" borderId="10" xfId="40" applyNumberFormat="1" applyFont="1" applyBorder="1" applyAlignment="1">
      <alignment/>
    </xf>
    <xf numFmtId="3" fontId="4" fillId="0" borderId="10" xfId="40" applyNumberFormat="1" applyFont="1" applyBorder="1" applyAlignment="1">
      <alignment/>
    </xf>
    <xf numFmtId="0" fontId="15" fillId="35" borderId="10" xfId="0" applyFont="1" applyFill="1" applyBorder="1" applyAlignment="1">
      <alignment/>
    </xf>
    <xf numFmtId="3" fontId="15" fillId="35" borderId="10" xfId="40" applyNumberFormat="1" applyFont="1" applyFill="1" applyBorder="1" applyAlignment="1">
      <alignment/>
    </xf>
    <xf numFmtId="3" fontId="0" fillId="0" borderId="10" xfId="4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3" fontId="4" fillId="35" borderId="10" xfId="40" applyNumberFormat="1" applyFont="1" applyFill="1" applyBorder="1" applyAlignment="1">
      <alignment/>
    </xf>
    <xf numFmtId="3" fontId="0" fillId="0" borderId="0" xfId="40" applyNumberFormat="1" applyFont="1" applyAlignment="1">
      <alignment/>
    </xf>
    <xf numFmtId="0" fontId="11" fillId="0" borderId="0" xfId="0" applyFont="1" applyAlignment="1">
      <alignment/>
    </xf>
    <xf numFmtId="0" fontId="4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vertical="distributed" wrapText="1"/>
    </xf>
    <xf numFmtId="49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179" fontId="0" fillId="0" borderId="10" xfId="40" applyNumberFormat="1" applyFont="1" applyFill="1" applyBorder="1" applyAlignment="1">
      <alignment horizontal="right" vertical="center"/>
    </xf>
    <xf numFmtId="179" fontId="0" fillId="0" borderId="10" xfId="4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40" applyNumberFormat="1" applyFont="1" applyBorder="1" applyAlignment="1">
      <alignment horizontal="right" vertical="center"/>
    </xf>
    <xf numFmtId="3" fontId="4" fillId="35" borderId="10" xfId="4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9" fontId="10" fillId="35" borderId="10" xfId="4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/>
    </xf>
    <xf numFmtId="0" fontId="14" fillId="34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49" fontId="16" fillId="0" borderId="14" xfId="0" applyNumberFormat="1" applyFont="1" applyBorder="1" applyAlignment="1">
      <alignment horizontal="right"/>
    </xf>
    <xf numFmtId="0" fontId="16" fillId="0" borderId="10" xfId="0" applyFont="1" applyBorder="1" applyAlignment="1">
      <alignment/>
    </xf>
    <xf numFmtId="0" fontId="6" fillId="0" borderId="0" xfId="0" applyFont="1" applyAlignment="1">
      <alignment/>
    </xf>
    <xf numFmtId="49" fontId="16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3" fontId="15" fillId="35" borderId="10" xfId="4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justify"/>
    </xf>
    <xf numFmtId="3" fontId="0" fillId="0" borderId="10" xfId="40" applyNumberFormat="1" applyFont="1" applyFill="1" applyBorder="1" applyAlignment="1">
      <alignment vertical="justify"/>
    </xf>
    <xf numFmtId="3" fontId="15" fillId="35" borderId="10" xfId="4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left" vertical="center" textRotation="90" wrapText="1" shrinkToFit="1"/>
    </xf>
    <xf numFmtId="0" fontId="4" fillId="0" borderId="12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right"/>
    </xf>
    <xf numFmtId="49" fontId="16" fillId="0" borderId="12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right"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33" borderId="12" xfId="0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17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1" fillId="35" borderId="10" xfId="56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4" fillId="33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right" wrapText="1"/>
    </xf>
    <xf numFmtId="49" fontId="16" fillId="0" borderId="12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4" fillId="33" borderId="11" xfId="0" applyFont="1" applyFill="1" applyBorder="1" applyAlignment="1">
      <alignment horizontal="left" vertical="distributed" wrapText="1"/>
    </xf>
    <xf numFmtId="0" fontId="4" fillId="33" borderId="12" xfId="0" applyFont="1" applyFill="1" applyBorder="1" applyAlignment="1">
      <alignment horizontal="left" vertical="distributed" wrapText="1"/>
    </xf>
    <xf numFmtId="0" fontId="4" fillId="34" borderId="14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distributed" wrapText="1"/>
    </xf>
    <xf numFmtId="0" fontId="4" fillId="0" borderId="11" xfId="0" applyFont="1" applyFill="1" applyBorder="1" applyAlignment="1">
      <alignment horizontal="center" vertical="distributed" wrapText="1"/>
    </xf>
    <xf numFmtId="0" fontId="4" fillId="0" borderId="12" xfId="0" applyFont="1" applyFill="1" applyBorder="1" applyAlignment="1">
      <alignment horizontal="center" vertical="distributed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8" fillId="36" borderId="14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0" fontId="8" fillId="36" borderId="12" xfId="0" applyFont="1" applyFill="1" applyBorder="1" applyAlignment="1">
      <alignment horizontal="left"/>
    </xf>
    <xf numFmtId="49" fontId="16" fillId="0" borderId="14" xfId="0" applyNumberFormat="1" applyFont="1" applyFill="1" applyBorder="1" applyAlignment="1">
      <alignment horizontal="right" vertical="distributed" wrapText="1"/>
    </xf>
    <xf numFmtId="49" fontId="16" fillId="0" borderId="12" xfId="0" applyNumberFormat="1" applyFont="1" applyFill="1" applyBorder="1" applyAlignment="1">
      <alignment horizontal="right" vertical="distributed" wrapText="1"/>
    </xf>
    <xf numFmtId="49" fontId="16" fillId="0" borderId="14" xfId="0" applyNumberFormat="1" applyFont="1" applyBorder="1" applyAlignment="1">
      <alignment horizontal="right"/>
    </xf>
    <xf numFmtId="49" fontId="16" fillId="0" borderId="12" xfId="0" applyNumberFormat="1" applyFont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34" borderId="14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textRotation="90" wrapText="1" shrinkToFit="1"/>
    </xf>
    <xf numFmtId="0" fontId="0" fillId="0" borderId="0" xfId="0" applyAlignment="1">
      <alignment horizontal="left"/>
    </xf>
    <xf numFmtId="49" fontId="5" fillId="0" borderId="15" xfId="0" applyNumberFormat="1" applyFont="1" applyBorder="1" applyAlignment="1">
      <alignment horizontal="left" vertical="center" wrapText="1"/>
    </xf>
    <xf numFmtId="179" fontId="0" fillId="0" borderId="0" xfId="40" applyNumberFormat="1" applyFont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5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5" borderId="16" xfId="0" applyFont="1" applyFill="1" applyBorder="1" applyAlignment="1">
      <alignment horizontal="center" wrapText="1"/>
    </xf>
    <xf numFmtId="0" fontId="0" fillId="35" borderId="17" xfId="0" applyFont="1" applyFill="1" applyBorder="1" applyAlignment="1">
      <alignment horizontal="center" wrapText="1"/>
    </xf>
    <xf numFmtId="3" fontId="0" fillId="0" borderId="0" xfId="40" applyNumberFormat="1" applyFont="1" applyAlignment="1">
      <alignment horizontal="center"/>
    </xf>
    <xf numFmtId="0" fontId="27" fillId="0" borderId="14" xfId="56" applyFont="1" applyFill="1" applyBorder="1" applyAlignment="1">
      <alignment horizontal="center"/>
      <protection/>
    </xf>
    <xf numFmtId="0" fontId="27" fillId="0" borderId="11" xfId="56" applyFont="1" applyFill="1" applyBorder="1" applyAlignment="1">
      <alignment horizontal="center"/>
      <protection/>
    </xf>
    <xf numFmtId="0" fontId="27" fillId="0" borderId="12" xfId="56" applyFont="1" applyFill="1" applyBorder="1" applyAlignment="1">
      <alignment horizontal="center"/>
      <protection/>
    </xf>
    <xf numFmtId="0" fontId="8" fillId="35" borderId="16" xfId="0" applyFont="1" applyFill="1" applyBorder="1" applyAlignment="1">
      <alignment horizontal="center" vertical="center" textRotation="90" readingOrder="2"/>
    </xf>
    <xf numFmtId="0" fontId="8" fillId="35" borderId="18" xfId="0" applyFont="1" applyFill="1" applyBorder="1" applyAlignment="1">
      <alignment horizontal="center" vertical="center" textRotation="90" readingOrder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zoomScalePageLayoutView="0" workbookViewId="0" topLeftCell="A2">
      <selection activeCell="C29" sqref="C2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258"/>
  <sheetViews>
    <sheetView zoomScalePageLayoutView="0" workbookViewId="0" topLeftCell="A28">
      <selection activeCell="B115" sqref="B115:H115"/>
    </sheetView>
  </sheetViews>
  <sheetFormatPr defaultColWidth="9.140625" defaultRowHeight="12.75"/>
  <cols>
    <col min="2" max="2" width="6.57421875" style="142" customWidth="1"/>
    <col min="3" max="3" width="35.7109375" style="12" customWidth="1"/>
    <col min="4" max="4" width="11.140625" style="191" customWidth="1"/>
    <col min="5" max="7" width="8.28125" style="0" customWidth="1"/>
    <col min="8" max="8" width="12.140625" style="38" customWidth="1"/>
    <col min="9" max="10" width="9.140625" style="5" customWidth="1"/>
  </cols>
  <sheetData>
    <row r="1" ht="12.75">
      <c r="H1" s="41"/>
    </row>
    <row r="2" spans="1:8" ht="26.25" customHeight="1">
      <c r="A2" s="223" t="s">
        <v>231</v>
      </c>
      <c r="B2" s="223"/>
      <c r="C2" s="223"/>
      <c r="D2" s="223"/>
      <c r="E2" s="223"/>
      <c r="F2" s="223"/>
      <c r="G2" s="223"/>
      <c r="H2" s="223"/>
    </row>
    <row r="3" spans="1:8" ht="12.75">
      <c r="A3" s="224" t="s">
        <v>230</v>
      </c>
      <c r="B3" s="224"/>
      <c r="C3" s="224"/>
      <c r="D3" s="224"/>
      <c r="E3" s="224"/>
      <c r="F3" s="224"/>
      <c r="G3" s="224"/>
      <c r="H3" s="224"/>
    </row>
    <row r="4" spans="1:10" ht="45">
      <c r="A4" s="1"/>
      <c r="B4" s="238" t="s">
        <v>52</v>
      </c>
      <c r="C4" s="239"/>
      <c r="D4" s="187" t="s">
        <v>239</v>
      </c>
      <c r="E4" s="11" t="s">
        <v>2</v>
      </c>
      <c r="F4" s="11" t="s">
        <v>4</v>
      </c>
      <c r="G4" s="11" t="s">
        <v>3</v>
      </c>
      <c r="H4" s="160" t="s">
        <v>210</v>
      </c>
      <c r="I4" s="32"/>
      <c r="J4" s="32"/>
    </row>
    <row r="5" spans="1:10" s="171" customFormat="1" ht="18">
      <c r="A5" s="243" t="s">
        <v>7</v>
      </c>
      <c r="B5" s="244"/>
      <c r="C5" s="244"/>
      <c r="D5" s="244"/>
      <c r="E5" s="244"/>
      <c r="F5" s="244"/>
      <c r="G5" s="244"/>
      <c r="H5" s="245"/>
      <c r="I5" s="170"/>
      <c r="J5" s="170"/>
    </row>
    <row r="6" spans="1:10" ht="17.25" customHeight="1">
      <c r="A6" s="1"/>
      <c r="B6" s="240" t="s">
        <v>51</v>
      </c>
      <c r="C6" s="241"/>
      <c r="D6" s="241"/>
      <c r="E6" s="241"/>
      <c r="F6" s="241"/>
      <c r="G6" s="241"/>
      <c r="H6" s="242"/>
      <c r="I6" s="32"/>
      <c r="J6" s="32"/>
    </row>
    <row r="7" spans="1:8" ht="12.75" customHeight="1">
      <c r="A7" s="1"/>
      <c r="B7" s="229" t="s">
        <v>51</v>
      </c>
      <c r="C7" s="230"/>
      <c r="D7" s="190"/>
      <c r="E7" s="1"/>
      <c r="F7" s="1"/>
      <c r="G7" s="1"/>
      <c r="H7" s="10"/>
    </row>
    <row r="8" spans="1:10" ht="12.75">
      <c r="A8" s="1" t="s">
        <v>95</v>
      </c>
      <c r="B8" s="143" t="s">
        <v>187</v>
      </c>
      <c r="C8" s="6" t="s">
        <v>5</v>
      </c>
      <c r="D8" s="20">
        <v>3216</v>
      </c>
      <c r="E8" s="1">
        <v>3206</v>
      </c>
      <c r="F8" s="1">
        <v>0</v>
      </c>
      <c r="G8" s="1">
        <v>0</v>
      </c>
      <c r="H8" s="36">
        <f>SUM(E8:G8)</f>
        <v>3206</v>
      </c>
      <c r="I8" s="33"/>
      <c r="J8" s="34"/>
    </row>
    <row r="9" spans="1:10" ht="12.75">
      <c r="A9" s="1" t="s">
        <v>188</v>
      </c>
      <c r="B9" s="143"/>
      <c r="C9" s="6" t="s">
        <v>6</v>
      </c>
      <c r="D9" s="20">
        <v>868</v>
      </c>
      <c r="E9" s="1">
        <v>866</v>
      </c>
      <c r="F9" s="1">
        <v>0</v>
      </c>
      <c r="G9" s="1">
        <v>0</v>
      </c>
      <c r="H9" s="36">
        <f>SUM(E9:G9)</f>
        <v>866</v>
      </c>
      <c r="I9" s="33"/>
      <c r="J9" s="34"/>
    </row>
    <row r="10" spans="1:10" ht="25.5" customHeight="1">
      <c r="A10" s="1" t="s">
        <v>189</v>
      </c>
      <c r="B10" s="222" t="s">
        <v>57</v>
      </c>
      <c r="C10" s="220"/>
      <c r="D10" s="200">
        <v>4084</v>
      </c>
      <c r="E10" s="7">
        <f>SUM(E8:E9)</f>
        <v>4072</v>
      </c>
      <c r="F10" s="7">
        <v>0</v>
      </c>
      <c r="G10" s="7">
        <v>0</v>
      </c>
      <c r="H10" s="7">
        <f>SUM(E10:G10)</f>
        <v>4072</v>
      </c>
      <c r="I10" s="34"/>
      <c r="J10" s="34"/>
    </row>
    <row r="11" spans="1:10" s="16" customFormat="1" ht="12.75">
      <c r="A11" s="9"/>
      <c r="B11" s="144"/>
      <c r="C11" s="19"/>
      <c r="D11" s="19"/>
      <c r="E11" s="3"/>
      <c r="F11" s="3"/>
      <c r="G11" s="3"/>
      <c r="H11" s="3"/>
      <c r="I11" s="34"/>
      <c r="J11" s="34"/>
    </row>
    <row r="12" spans="1:10" s="16" customFormat="1" ht="17.25" customHeight="1">
      <c r="A12" s="1"/>
      <c r="B12" s="240" t="s">
        <v>56</v>
      </c>
      <c r="C12" s="241"/>
      <c r="D12" s="241"/>
      <c r="E12" s="241"/>
      <c r="F12" s="241"/>
      <c r="G12" s="241"/>
      <c r="H12" s="242"/>
      <c r="I12" s="34"/>
      <c r="J12" s="34"/>
    </row>
    <row r="13" spans="1:8" ht="16.5" customHeight="1">
      <c r="A13" s="1" t="s">
        <v>95</v>
      </c>
      <c r="B13" s="143" t="s">
        <v>187</v>
      </c>
      <c r="C13" s="6" t="s">
        <v>53</v>
      </c>
      <c r="D13" s="20">
        <v>85</v>
      </c>
      <c r="E13" s="174">
        <v>85</v>
      </c>
      <c r="F13" s="174">
        <v>0</v>
      </c>
      <c r="G13" s="174">
        <v>0</v>
      </c>
      <c r="H13" s="174">
        <f>SUM(E13:G13)</f>
        <v>85</v>
      </c>
    </row>
    <row r="14" spans="1:8" ht="14.25" customHeight="1">
      <c r="A14" s="1"/>
      <c r="B14" s="143"/>
      <c r="C14" s="6" t="s">
        <v>6</v>
      </c>
      <c r="D14" s="20">
        <v>23</v>
      </c>
      <c r="E14" s="174">
        <v>23</v>
      </c>
      <c r="F14" s="174">
        <v>0</v>
      </c>
      <c r="G14" s="174">
        <v>0</v>
      </c>
      <c r="H14" s="174">
        <f>SUM(E14:G14)</f>
        <v>23</v>
      </c>
    </row>
    <row r="15" spans="1:8" ht="26.25" customHeight="1">
      <c r="A15" s="1" t="s">
        <v>190</v>
      </c>
      <c r="B15" s="143" t="s">
        <v>191</v>
      </c>
      <c r="C15" s="6" t="s">
        <v>8</v>
      </c>
      <c r="D15" s="20">
        <v>1631</v>
      </c>
      <c r="E15" s="1">
        <v>1500</v>
      </c>
      <c r="F15" s="1">
        <v>0</v>
      </c>
      <c r="G15" s="1">
        <v>0</v>
      </c>
      <c r="H15" s="36">
        <f>SUM(E15:G15)</f>
        <v>1500</v>
      </c>
    </row>
    <row r="16" spans="1:8" ht="12.75" customHeight="1">
      <c r="A16" s="1"/>
      <c r="B16" s="143"/>
      <c r="C16" s="6" t="s">
        <v>46</v>
      </c>
      <c r="D16" s="20"/>
      <c r="E16" s="1">
        <v>0</v>
      </c>
      <c r="F16" s="1">
        <v>0</v>
      </c>
      <c r="G16" s="1">
        <v>0</v>
      </c>
      <c r="H16" s="36">
        <f>SUM(E16:G16)</f>
        <v>0</v>
      </c>
    </row>
    <row r="17" spans="1:8" ht="12.75">
      <c r="A17" s="1" t="s">
        <v>171</v>
      </c>
      <c r="B17" s="143"/>
      <c r="C17" s="13" t="s">
        <v>9</v>
      </c>
      <c r="D17" s="13">
        <v>1739</v>
      </c>
      <c r="E17" s="7">
        <v>1608</v>
      </c>
      <c r="F17" s="7">
        <v>0</v>
      </c>
      <c r="G17" s="7">
        <v>0</v>
      </c>
      <c r="H17" s="7">
        <f>SUM(E17:G17)</f>
        <v>1608</v>
      </c>
    </row>
    <row r="18" spans="1:8" ht="12.75">
      <c r="A18" s="9"/>
      <c r="B18" s="145"/>
      <c r="C18" s="28" t="s">
        <v>43</v>
      </c>
      <c r="D18" s="199">
        <v>77969</v>
      </c>
      <c r="E18" s="3">
        <v>78638</v>
      </c>
      <c r="F18" s="3">
        <v>0</v>
      </c>
      <c r="G18" s="3">
        <v>0</v>
      </c>
      <c r="H18" s="3">
        <v>78638</v>
      </c>
    </row>
    <row r="19" spans="1:8" ht="12.75">
      <c r="A19" s="9"/>
      <c r="B19" s="145"/>
      <c r="C19" s="28" t="s">
        <v>44</v>
      </c>
      <c r="D19" s="199">
        <v>4164</v>
      </c>
      <c r="E19" s="3">
        <v>8287</v>
      </c>
      <c r="F19" s="3"/>
      <c r="G19" s="3"/>
      <c r="H19" s="3">
        <v>8287</v>
      </c>
    </row>
    <row r="20" spans="1:10" s="103" customFormat="1" ht="25.5" customHeight="1">
      <c r="A20" s="3"/>
      <c r="B20" s="231" t="s">
        <v>59</v>
      </c>
      <c r="C20" s="232"/>
      <c r="D20" s="7">
        <f>D17+D18+D19</f>
        <v>83872</v>
      </c>
      <c r="E20" s="7">
        <f>E17+E18+E19</f>
        <v>88533</v>
      </c>
      <c r="F20" s="7">
        <f>F17+F18+F19</f>
        <v>0</v>
      </c>
      <c r="G20" s="7">
        <f>G17+G18+G19</f>
        <v>0</v>
      </c>
      <c r="H20" s="7">
        <f>H17+H18+H19</f>
        <v>88533</v>
      </c>
      <c r="I20" s="34"/>
      <c r="J20" s="34"/>
    </row>
    <row r="21" spans="1:10" ht="23.25" customHeight="1">
      <c r="A21" s="9"/>
      <c r="B21" s="246" t="s">
        <v>234</v>
      </c>
      <c r="C21" s="247"/>
      <c r="D21" s="189" t="s">
        <v>240</v>
      </c>
      <c r="E21" s="175">
        <f>E10+E20</f>
        <v>92605</v>
      </c>
      <c r="F21" s="175">
        <f>F10+F20</f>
        <v>0</v>
      </c>
      <c r="G21" s="175">
        <f>G10+G20</f>
        <v>0</v>
      </c>
      <c r="H21" s="175">
        <f>H10+H20</f>
        <v>92605</v>
      </c>
      <c r="I21" s="34"/>
      <c r="J21" s="34"/>
    </row>
    <row r="22" spans="1:10" s="16" customFormat="1" ht="17.25" customHeight="1">
      <c r="A22" s="9"/>
      <c r="B22" s="235" t="s">
        <v>54</v>
      </c>
      <c r="C22" s="236"/>
      <c r="D22" s="236"/>
      <c r="E22" s="236"/>
      <c r="F22" s="236"/>
      <c r="G22" s="236"/>
      <c r="H22" s="237"/>
      <c r="I22" s="5"/>
      <c r="J22" s="5"/>
    </row>
    <row r="23" spans="1:10" s="16" customFormat="1" ht="17.25" customHeight="1">
      <c r="A23" s="1" t="s">
        <v>95</v>
      </c>
      <c r="B23" s="143" t="s">
        <v>187</v>
      </c>
      <c r="C23" s="6" t="s">
        <v>36</v>
      </c>
      <c r="D23" s="20">
        <v>506</v>
      </c>
      <c r="E23" s="1">
        <v>0</v>
      </c>
      <c r="F23" s="1">
        <v>551</v>
      </c>
      <c r="G23" s="1">
        <v>0</v>
      </c>
      <c r="H23" s="10">
        <f>SUM(E23:G23)</f>
        <v>551</v>
      </c>
      <c r="I23" s="5"/>
      <c r="J23" s="5"/>
    </row>
    <row r="24" spans="1:10" s="30" customFormat="1" ht="14.25" customHeight="1">
      <c r="A24" s="1" t="s">
        <v>188</v>
      </c>
      <c r="B24" s="143"/>
      <c r="C24" s="6" t="s">
        <v>6</v>
      </c>
      <c r="D24" s="20">
        <v>137</v>
      </c>
      <c r="E24" s="1">
        <v>0</v>
      </c>
      <c r="F24" s="1">
        <v>149</v>
      </c>
      <c r="G24" s="1">
        <v>0</v>
      </c>
      <c r="H24" s="10">
        <f>SUM(E24:G24)</f>
        <v>149</v>
      </c>
      <c r="I24" s="35"/>
      <c r="J24" s="35"/>
    </row>
    <row r="25" spans="1:10" s="16" customFormat="1" ht="24">
      <c r="A25" s="9"/>
      <c r="B25" s="146"/>
      <c r="C25" s="40" t="s">
        <v>58</v>
      </c>
      <c r="D25" s="40">
        <v>643</v>
      </c>
      <c r="E25" s="3">
        <v>0</v>
      </c>
      <c r="F25" s="3">
        <f>SUM(F23:F24)</f>
        <v>700</v>
      </c>
      <c r="G25" s="3">
        <f>SUM(G23:G24)</f>
        <v>0</v>
      </c>
      <c r="H25" s="3">
        <f>SUM(H23:H24)</f>
        <v>700</v>
      </c>
      <c r="I25" s="5"/>
      <c r="J25" s="5"/>
    </row>
    <row r="26" spans="1:10" s="16" customFormat="1" ht="27" customHeight="1">
      <c r="A26" s="9"/>
      <c r="B26" s="144"/>
      <c r="C26" s="28" t="s">
        <v>43</v>
      </c>
      <c r="D26" s="199">
        <v>7865</v>
      </c>
      <c r="E26" s="3">
        <v>0</v>
      </c>
      <c r="F26" s="3">
        <v>8843</v>
      </c>
      <c r="G26" s="3">
        <v>0</v>
      </c>
      <c r="H26" s="3">
        <f>SUM(E26:G26)</f>
        <v>8843</v>
      </c>
      <c r="I26" s="5"/>
      <c r="J26" s="5"/>
    </row>
    <row r="27" spans="1:8" ht="12.75">
      <c r="A27" s="9"/>
      <c r="B27" s="144"/>
      <c r="C27" s="28" t="s">
        <v>44</v>
      </c>
      <c r="D27" s="199">
        <v>5406</v>
      </c>
      <c r="E27" s="3">
        <v>0</v>
      </c>
      <c r="F27" s="3">
        <v>4554</v>
      </c>
      <c r="G27" s="3">
        <v>0</v>
      </c>
      <c r="H27" s="3">
        <v>4554</v>
      </c>
    </row>
    <row r="28" spans="1:10" s="103" customFormat="1" ht="25.5" customHeight="1">
      <c r="A28" s="3"/>
      <c r="B28" s="222" t="s">
        <v>222</v>
      </c>
      <c r="C28" s="220"/>
      <c r="D28" s="200">
        <v>13914</v>
      </c>
      <c r="E28" s="7">
        <v>0</v>
      </c>
      <c r="F28" s="7">
        <f>SUM(F25:F27)</f>
        <v>14097</v>
      </c>
      <c r="G28" s="7">
        <f>SUM(G25:G27)</f>
        <v>0</v>
      </c>
      <c r="H28" s="7">
        <f>SUM(H25:H27)</f>
        <v>14097</v>
      </c>
      <c r="I28" s="34"/>
      <c r="J28" s="34"/>
    </row>
    <row r="29" spans="1:10" s="16" customFormat="1" ht="21" customHeight="1">
      <c r="A29" s="9"/>
      <c r="B29" s="225" t="s">
        <v>235</v>
      </c>
      <c r="C29" s="226"/>
      <c r="D29" s="189" t="s">
        <v>241</v>
      </c>
      <c r="E29" s="175">
        <f>E25+E26+E27</f>
        <v>0</v>
      </c>
      <c r="F29" s="175">
        <f>F25+F26+F27</f>
        <v>14097</v>
      </c>
      <c r="G29" s="175">
        <f>G25+G26+G27</f>
        <v>0</v>
      </c>
      <c r="H29" s="175">
        <f>H25+H26+H27</f>
        <v>14097</v>
      </c>
      <c r="I29" s="5"/>
      <c r="J29" s="5"/>
    </row>
    <row r="30" spans="1:10" s="168" customFormat="1" ht="19.5" customHeight="1">
      <c r="A30" s="165"/>
      <c r="B30" s="233" t="s">
        <v>223</v>
      </c>
      <c r="C30" s="234"/>
      <c r="D30" s="201">
        <v>6466</v>
      </c>
      <c r="E30" s="166">
        <f>E10+E17</f>
        <v>5680</v>
      </c>
      <c r="F30" s="166">
        <v>700</v>
      </c>
      <c r="G30" s="166">
        <v>0</v>
      </c>
      <c r="H30" s="166">
        <f>(E30+F30)</f>
        <v>6380</v>
      </c>
      <c r="I30" s="167"/>
      <c r="J30" s="167"/>
    </row>
    <row r="31" spans="1:10" s="16" customFormat="1" ht="19.5" customHeight="1">
      <c r="A31" s="140"/>
      <c r="B31" s="227" t="s">
        <v>43</v>
      </c>
      <c r="C31" s="228"/>
      <c r="D31" s="203">
        <v>85834</v>
      </c>
      <c r="E31" s="4">
        <v>78638</v>
      </c>
      <c r="F31" s="4">
        <v>8843</v>
      </c>
      <c r="G31" s="4">
        <v>0</v>
      </c>
      <c r="H31" s="26">
        <f>(E31+F31)</f>
        <v>87481</v>
      </c>
      <c r="I31" s="5"/>
      <c r="J31" s="5"/>
    </row>
    <row r="32" spans="1:10" s="30" customFormat="1" ht="19.5" customHeight="1">
      <c r="A32" s="1"/>
      <c r="B32" s="227" t="s">
        <v>44</v>
      </c>
      <c r="C32" s="228"/>
      <c r="D32" s="203">
        <v>9569</v>
      </c>
      <c r="E32" s="4">
        <v>8287</v>
      </c>
      <c r="F32" s="4">
        <v>4554</v>
      </c>
      <c r="G32" s="4">
        <v>0</v>
      </c>
      <c r="H32" s="26">
        <f>(E32+F32)</f>
        <v>12841</v>
      </c>
      <c r="I32" s="35"/>
      <c r="J32" s="35"/>
    </row>
    <row r="33" spans="1:10" s="16" customFormat="1" ht="24" customHeight="1">
      <c r="A33" s="140"/>
      <c r="B33" s="257" t="s">
        <v>37</v>
      </c>
      <c r="C33" s="258"/>
      <c r="D33" s="202">
        <v>101869</v>
      </c>
      <c r="E33" s="26">
        <f>SUM(E30:E32)</f>
        <v>92605</v>
      </c>
      <c r="F33" s="26">
        <f>SUM(F30:F32)</f>
        <v>14097</v>
      </c>
      <c r="G33" s="26">
        <f>SUM(G30:G32)</f>
        <v>0</v>
      </c>
      <c r="H33" s="26">
        <f>SUM(H30:H32)</f>
        <v>106702</v>
      </c>
      <c r="I33" s="5"/>
      <c r="J33" s="5"/>
    </row>
    <row r="34" spans="1:10" s="27" customFormat="1" ht="12.75">
      <c r="A34" s="9"/>
      <c r="B34" s="144"/>
      <c r="C34" s="19"/>
      <c r="D34" s="19"/>
      <c r="E34" s="4"/>
      <c r="F34" s="4"/>
      <c r="G34" s="4"/>
      <c r="H34" s="4"/>
      <c r="I34" s="35"/>
      <c r="J34" s="35"/>
    </row>
    <row r="35" spans="1:10" s="173" customFormat="1" ht="19.5" customHeight="1">
      <c r="A35" s="243" t="s">
        <v>10</v>
      </c>
      <c r="B35" s="244"/>
      <c r="C35" s="244"/>
      <c r="D35" s="244"/>
      <c r="E35" s="244"/>
      <c r="F35" s="244"/>
      <c r="G35" s="244"/>
      <c r="H35" s="245"/>
      <c r="I35" s="172"/>
      <c r="J35" s="172"/>
    </row>
    <row r="36" spans="1:10" s="27" customFormat="1" ht="15" customHeight="1">
      <c r="A36" s="9"/>
      <c r="B36" s="169"/>
      <c r="C36" s="169"/>
      <c r="D36" s="169"/>
      <c r="E36" s="169"/>
      <c r="F36" s="169"/>
      <c r="G36" s="169"/>
      <c r="H36" s="163"/>
      <c r="I36" s="35"/>
      <c r="J36" s="35"/>
    </row>
    <row r="37" spans="1:8" ht="12.75">
      <c r="A37" s="1"/>
      <c r="B37" s="240" t="s">
        <v>51</v>
      </c>
      <c r="C37" s="241"/>
      <c r="D37" s="241"/>
      <c r="E37" s="241"/>
      <c r="F37" s="241"/>
      <c r="G37" s="241"/>
      <c r="H37" s="242"/>
    </row>
    <row r="38" spans="1:10" s="27" customFormat="1" ht="12.75" customHeight="1">
      <c r="A38" s="1" t="s">
        <v>178</v>
      </c>
      <c r="B38" s="143"/>
      <c r="C38" s="6" t="s">
        <v>65</v>
      </c>
      <c r="D38" s="20">
        <v>11539</v>
      </c>
      <c r="E38" s="1">
        <v>11346</v>
      </c>
      <c r="F38" s="1">
        <v>0</v>
      </c>
      <c r="G38" s="1">
        <v>0</v>
      </c>
      <c r="H38" s="36">
        <v>11346</v>
      </c>
      <c r="I38" s="35"/>
      <c r="J38" s="35"/>
    </row>
    <row r="39" spans="1:10" s="16" customFormat="1" ht="12.75" customHeight="1">
      <c r="A39" s="1" t="s">
        <v>184</v>
      </c>
      <c r="B39" s="143"/>
      <c r="C39" s="6" t="s">
        <v>6</v>
      </c>
      <c r="D39" s="20">
        <v>3116</v>
      </c>
      <c r="E39" s="1">
        <v>3063</v>
      </c>
      <c r="F39" s="1">
        <v>0</v>
      </c>
      <c r="G39" s="1">
        <v>0</v>
      </c>
      <c r="H39" s="36">
        <v>3063</v>
      </c>
      <c r="I39" s="5"/>
      <c r="J39" s="5"/>
    </row>
    <row r="40" spans="1:8" ht="12.75">
      <c r="A40" s="1"/>
      <c r="B40" s="222" t="s">
        <v>66</v>
      </c>
      <c r="C40" s="220"/>
      <c r="D40" s="200">
        <f>SUM(D38:D39)</f>
        <v>14655</v>
      </c>
      <c r="E40" s="7">
        <f>SUM(E38:E39)</f>
        <v>14409</v>
      </c>
      <c r="F40" s="7">
        <f>SUM(F38:F39)</f>
        <v>0</v>
      </c>
      <c r="G40" s="7">
        <f>SUM(G38:G39)</f>
        <v>0</v>
      </c>
      <c r="H40" s="7">
        <f>SUM(H38:H39)</f>
        <v>14409</v>
      </c>
    </row>
    <row r="41" spans="1:8" ht="15.75" customHeight="1">
      <c r="A41" s="9"/>
      <c r="B41" s="164"/>
      <c r="C41" s="164"/>
      <c r="D41" s="164"/>
      <c r="E41" s="3"/>
      <c r="F41" s="3"/>
      <c r="G41" s="3"/>
      <c r="H41" s="3"/>
    </row>
    <row r="42" spans="1:8" ht="12.75" customHeight="1">
      <c r="A42" s="1"/>
      <c r="B42" s="240" t="s">
        <v>47</v>
      </c>
      <c r="C42" s="241"/>
      <c r="D42" s="241"/>
      <c r="E42" s="241"/>
      <c r="F42" s="241"/>
      <c r="G42" s="241"/>
      <c r="H42" s="242"/>
    </row>
    <row r="43" spans="1:8" ht="12.75" customHeight="1">
      <c r="A43" s="1" t="s">
        <v>172</v>
      </c>
      <c r="B43" s="147"/>
      <c r="C43" s="15" t="s">
        <v>32</v>
      </c>
      <c r="D43" s="15"/>
      <c r="E43" s="15"/>
      <c r="F43" s="15"/>
      <c r="G43" s="15"/>
      <c r="H43" s="37"/>
    </row>
    <row r="44" spans="1:8" ht="24" customHeight="1">
      <c r="A44" s="1" t="s">
        <v>173</v>
      </c>
      <c r="B44" s="143" t="s">
        <v>192</v>
      </c>
      <c r="C44" s="6" t="s">
        <v>232</v>
      </c>
      <c r="D44" s="20">
        <v>19613</v>
      </c>
      <c r="E44" s="1">
        <v>22078</v>
      </c>
      <c r="F44" s="1">
        <v>0</v>
      </c>
      <c r="G44" s="1">
        <v>0</v>
      </c>
      <c r="H44" s="36">
        <v>22078</v>
      </c>
    </row>
    <row r="45" spans="1:8" ht="24" customHeight="1">
      <c r="A45" s="1" t="s">
        <v>173</v>
      </c>
      <c r="B45" s="143" t="s">
        <v>192</v>
      </c>
      <c r="C45" s="6" t="s">
        <v>48</v>
      </c>
      <c r="D45" s="20">
        <v>8195</v>
      </c>
      <c r="E45" s="1">
        <v>8557</v>
      </c>
      <c r="F45" s="1">
        <v>0</v>
      </c>
      <c r="G45" s="1">
        <v>0</v>
      </c>
      <c r="H45" s="36">
        <v>8557</v>
      </c>
    </row>
    <row r="46" spans="1:8" ht="24" customHeight="1">
      <c r="A46" s="1" t="s">
        <v>173</v>
      </c>
      <c r="B46" s="143" t="s">
        <v>192</v>
      </c>
      <c r="C46" s="6" t="s">
        <v>49</v>
      </c>
      <c r="D46" s="20">
        <v>1412</v>
      </c>
      <c r="E46" s="1">
        <v>1460</v>
      </c>
      <c r="F46" s="1">
        <v>0</v>
      </c>
      <c r="G46" s="1">
        <v>0</v>
      </c>
      <c r="H46" s="36">
        <v>1460</v>
      </c>
    </row>
    <row r="47" spans="1:8" ht="24" customHeight="1">
      <c r="A47" s="1" t="s">
        <v>173</v>
      </c>
      <c r="B47" s="143" t="s">
        <v>192</v>
      </c>
      <c r="C47" s="14" t="s">
        <v>38</v>
      </c>
      <c r="D47" s="204">
        <v>1150</v>
      </c>
      <c r="E47" s="1">
        <v>1193</v>
      </c>
      <c r="F47" s="1">
        <v>0</v>
      </c>
      <c r="G47" s="1">
        <v>0</v>
      </c>
      <c r="H47" s="36">
        <v>1193</v>
      </c>
    </row>
    <row r="48" spans="1:8" ht="24" customHeight="1">
      <c r="A48" s="1" t="s">
        <v>174</v>
      </c>
      <c r="B48" s="143" t="s">
        <v>193</v>
      </c>
      <c r="C48" s="6" t="s">
        <v>233</v>
      </c>
      <c r="D48" s="20">
        <v>1522</v>
      </c>
      <c r="E48" s="1">
        <v>1533</v>
      </c>
      <c r="F48" s="1">
        <v>0</v>
      </c>
      <c r="G48" s="1">
        <v>0</v>
      </c>
      <c r="H48" s="36">
        <v>1533</v>
      </c>
    </row>
    <row r="49" spans="1:8" ht="24" customHeight="1">
      <c r="A49" s="1" t="s">
        <v>177</v>
      </c>
      <c r="B49" s="143" t="s">
        <v>194</v>
      </c>
      <c r="C49" s="23" t="s">
        <v>67</v>
      </c>
      <c r="D49" s="193">
        <v>499</v>
      </c>
      <c r="E49" s="1">
        <v>598</v>
      </c>
      <c r="F49" s="1">
        <v>0</v>
      </c>
      <c r="G49" s="1">
        <v>0</v>
      </c>
      <c r="H49" s="36">
        <v>598</v>
      </c>
    </row>
    <row r="50" spans="1:8" ht="12.75">
      <c r="A50" s="1" t="s">
        <v>175</v>
      </c>
      <c r="B50" s="143" t="s">
        <v>199</v>
      </c>
      <c r="C50" s="13" t="s">
        <v>12</v>
      </c>
      <c r="D50" s="13">
        <v>32391</v>
      </c>
      <c r="E50" s="7">
        <f>SUM(E44:E49)</f>
        <v>35419</v>
      </c>
      <c r="F50" s="7">
        <f>SUM(F44:F49)</f>
        <v>0</v>
      </c>
      <c r="G50" s="7">
        <f>SUM(G44:G49)</f>
        <v>0</v>
      </c>
      <c r="H50" s="7">
        <f>SUM(H44:H49)</f>
        <v>35419</v>
      </c>
    </row>
    <row r="51" spans="1:8" ht="12.75">
      <c r="A51" s="1"/>
      <c r="B51" s="143"/>
      <c r="C51" s="18"/>
      <c r="D51" s="18"/>
      <c r="E51" s="3"/>
      <c r="F51" s="3"/>
      <c r="G51" s="3"/>
      <c r="H51" s="3"/>
    </row>
    <row r="52" spans="1:8" ht="12.75">
      <c r="A52" s="1" t="s">
        <v>118</v>
      </c>
      <c r="B52" s="148"/>
      <c r="C52" s="18" t="s">
        <v>14</v>
      </c>
      <c r="D52" s="18"/>
      <c r="E52" s="3"/>
      <c r="F52" s="3"/>
      <c r="G52" s="3"/>
      <c r="H52" s="3"/>
    </row>
    <row r="53" spans="1:8" ht="25.5">
      <c r="A53" s="1" t="s">
        <v>118</v>
      </c>
      <c r="B53" s="143" t="s">
        <v>195</v>
      </c>
      <c r="C53" s="6" t="s">
        <v>11</v>
      </c>
      <c r="D53" s="20">
        <v>8200</v>
      </c>
      <c r="E53" s="1">
        <v>8988</v>
      </c>
      <c r="F53" s="1">
        <v>0</v>
      </c>
      <c r="G53" s="1">
        <v>0</v>
      </c>
      <c r="H53" s="36">
        <f>SUM(E53:G53)</f>
        <v>8988</v>
      </c>
    </row>
    <row r="54" spans="1:10" ht="25.5">
      <c r="A54" s="1" t="s">
        <v>118</v>
      </c>
      <c r="B54" s="143" t="s">
        <v>195</v>
      </c>
      <c r="C54" s="6" t="s">
        <v>13</v>
      </c>
      <c r="D54" s="20">
        <v>545</v>
      </c>
      <c r="E54" s="1">
        <v>575</v>
      </c>
      <c r="F54" s="1">
        <v>0</v>
      </c>
      <c r="G54" s="1">
        <v>0</v>
      </c>
      <c r="H54" s="36">
        <v>575</v>
      </c>
      <c r="I54" s="34"/>
      <c r="J54" s="34"/>
    </row>
    <row r="55" spans="1:8" ht="12.75">
      <c r="A55" s="1" t="s">
        <v>118</v>
      </c>
      <c r="B55" s="143"/>
      <c r="C55" s="13" t="s">
        <v>14</v>
      </c>
      <c r="D55" s="13">
        <v>8745</v>
      </c>
      <c r="E55" s="7">
        <f>SUM(E53:E54)</f>
        <v>9563</v>
      </c>
      <c r="F55" s="7">
        <f>SUM(F53:F54)</f>
        <v>0</v>
      </c>
      <c r="G55" s="7">
        <f>SUM(G53:G54)</f>
        <v>0</v>
      </c>
      <c r="H55" s="7">
        <f>SUM(H53:H54)</f>
        <v>9563</v>
      </c>
    </row>
    <row r="56" spans="1:8" ht="12.75">
      <c r="A56" s="1"/>
      <c r="B56" s="149"/>
      <c r="C56" s="18"/>
      <c r="D56" s="18"/>
      <c r="E56" s="3"/>
      <c r="F56" s="3"/>
      <c r="G56" s="3"/>
      <c r="H56" s="3"/>
    </row>
    <row r="57" spans="1:8" ht="12.75">
      <c r="A57" s="1" t="s">
        <v>120</v>
      </c>
      <c r="B57" s="150"/>
      <c r="C57" s="20" t="s">
        <v>224</v>
      </c>
      <c r="D57" s="20"/>
      <c r="E57" s="1"/>
      <c r="F57" s="1"/>
      <c r="G57" s="1"/>
      <c r="H57" s="10"/>
    </row>
    <row r="58" spans="1:8" ht="12.75">
      <c r="A58" s="1" t="s">
        <v>176</v>
      </c>
      <c r="B58" s="143" t="s">
        <v>196</v>
      </c>
      <c r="C58" s="6" t="s">
        <v>17</v>
      </c>
      <c r="D58" s="20">
        <v>45</v>
      </c>
      <c r="E58" s="1">
        <v>45</v>
      </c>
      <c r="F58" s="1">
        <v>0</v>
      </c>
      <c r="G58" s="1">
        <v>0</v>
      </c>
      <c r="H58" s="10">
        <v>45</v>
      </c>
    </row>
    <row r="59" spans="1:10" ht="12.75">
      <c r="A59" s="1" t="s">
        <v>179</v>
      </c>
      <c r="B59" s="143" t="s">
        <v>197</v>
      </c>
      <c r="C59" s="6" t="s">
        <v>18</v>
      </c>
      <c r="D59" s="20">
        <v>353</v>
      </c>
      <c r="E59" s="1">
        <v>353</v>
      </c>
      <c r="F59" s="1">
        <v>0</v>
      </c>
      <c r="G59" s="1">
        <v>0</v>
      </c>
      <c r="H59" s="10">
        <v>353</v>
      </c>
      <c r="I59" s="34"/>
      <c r="J59" s="34"/>
    </row>
    <row r="60" spans="1:10" ht="12.75">
      <c r="A60" s="1"/>
      <c r="B60" s="143"/>
      <c r="C60" s="6" t="s">
        <v>29</v>
      </c>
      <c r="D60" s="20">
        <v>76</v>
      </c>
      <c r="E60" s="1">
        <v>76</v>
      </c>
      <c r="F60" s="1">
        <v>0</v>
      </c>
      <c r="G60" s="1">
        <v>0</v>
      </c>
      <c r="H60" s="10">
        <v>76</v>
      </c>
      <c r="I60" s="34"/>
      <c r="J60" s="34"/>
    </row>
    <row r="61" spans="1:8" ht="12.75">
      <c r="A61" s="1" t="s">
        <v>120</v>
      </c>
      <c r="B61" s="143" t="s">
        <v>200</v>
      </c>
      <c r="C61" s="6" t="s">
        <v>35</v>
      </c>
      <c r="D61" s="20">
        <v>474</v>
      </c>
      <c r="E61" s="2">
        <f>SUM(E58:E60)</f>
        <v>474</v>
      </c>
      <c r="F61" s="2">
        <f>(F58+F59)</f>
        <v>0</v>
      </c>
      <c r="G61" s="2">
        <f>(G58+G59)</f>
        <v>0</v>
      </c>
      <c r="H61" s="2">
        <v>474</v>
      </c>
    </row>
    <row r="62" spans="1:8" ht="12.75">
      <c r="A62" s="1" t="s">
        <v>184</v>
      </c>
      <c r="B62" s="143" t="s">
        <v>198</v>
      </c>
      <c r="C62" s="39" t="s">
        <v>50</v>
      </c>
      <c r="D62" s="20">
        <v>128</v>
      </c>
      <c r="E62" s="1">
        <v>128</v>
      </c>
      <c r="F62" s="1">
        <v>0</v>
      </c>
      <c r="G62" s="1">
        <v>0</v>
      </c>
      <c r="H62" s="10">
        <v>128</v>
      </c>
    </row>
    <row r="63" spans="1:8" ht="12.75" customHeight="1">
      <c r="A63" s="1" t="s">
        <v>120</v>
      </c>
      <c r="B63" s="143" t="s">
        <v>200</v>
      </c>
      <c r="C63" s="13" t="s">
        <v>33</v>
      </c>
      <c r="D63" s="13">
        <v>602</v>
      </c>
      <c r="E63" s="8">
        <v>602</v>
      </c>
      <c r="F63" s="8">
        <v>0</v>
      </c>
      <c r="G63" s="8">
        <v>0</v>
      </c>
      <c r="H63" s="7">
        <v>602</v>
      </c>
    </row>
    <row r="64" spans="1:10" s="87" customFormat="1" ht="24.75" customHeight="1">
      <c r="A64" s="36"/>
      <c r="B64" s="219" t="s">
        <v>60</v>
      </c>
      <c r="C64" s="221"/>
      <c r="D64" s="205">
        <v>41738</v>
      </c>
      <c r="E64" s="7">
        <f>(E50+E55+E63)</f>
        <v>45584</v>
      </c>
      <c r="F64" s="7">
        <f>(F50+F55+F63)</f>
        <v>0</v>
      </c>
      <c r="G64" s="7">
        <f>(G50+G55+G63)</f>
        <v>0</v>
      </c>
      <c r="H64" s="7">
        <f>(H50+H55+H63)</f>
        <v>45584</v>
      </c>
      <c r="I64" s="33"/>
      <c r="J64" s="33"/>
    </row>
    <row r="65" spans="1:10" ht="12.75" customHeight="1">
      <c r="A65" s="9"/>
      <c r="B65" s="144"/>
      <c r="C65" s="19"/>
      <c r="D65" s="19"/>
      <c r="E65" s="3"/>
      <c r="F65" s="3"/>
      <c r="G65" s="3"/>
      <c r="H65" s="3"/>
      <c r="I65" s="34"/>
      <c r="J65" s="34"/>
    </row>
    <row r="66" spans="1:10" ht="12.75" customHeight="1">
      <c r="A66" s="9"/>
      <c r="B66" s="265" t="s">
        <v>61</v>
      </c>
      <c r="C66" s="266"/>
      <c r="D66" s="266"/>
      <c r="E66" s="266"/>
      <c r="F66" s="266"/>
      <c r="G66" s="266"/>
      <c r="H66" s="267"/>
      <c r="I66" s="34"/>
      <c r="J66" s="34"/>
    </row>
    <row r="67" spans="1:10" ht="12.75" customHeight="1">
      <c r="A67" s="1" t="s">
        <v>120</v>
      </c>
      <c r="B67" s="150"/>
      <c r="C67" s="20" t="s">
        <v>224</v>
      </c>
      <c r="D67" s="20"/>
      <c r="E67" s="1"/>
      <c r="F67" s="1"/>
      <c r="G67" s="1"/>
      <c r="H67" s="10"/>
      <c r="I67" s="34"/>
      <c r="J67" s="34"/>
    </row>
    <row r="68" spans="1:10" s="27" customFormat="1" ht="12.75" customHeight="1">
      <c r="A68" s="1" t="s">
        <v>179</v>
      </c>
      <c r="B68" s="143" t="s">
        <v>197</v>
      </c>
      <c r="C68" s="6" t="s">
        <v>212</v>
      </c>
      <c r="D68" s="20">
        <v>19</v>
      </c>
      <c r="E68" s="1">
        <v>19</v>
      </c>
      <c r="F68" s="1">
        <v>0</v>
      </c>
      <c r="G68" s="1">
        <v>0</v>
      </c>
      <c r="H68" s="10">
        <f>SUM(E68:G68)</f>
        <v>19</v>
      </c>
      <c r="I68" s="159"/>
      <c r="J68" s="159"/>
    </row>
    <row r="69" spans="1:10" s="16" customFormat="1" ht="12.75" customHeight="1">
      <c r="A69" s="1" t="s">
        <v>176</v>
      </c>
      <c r="B69" s="143" t="s">
        <v>196</v>
      </c>
      <c r="C69" s="6" t="s">
        <v>16</v>
      </c>
      <c r="D69" s="20">
        <v>85</v>
      </c>
      <c r="E69" s="1">
        <v>85</v>
      </c>
      <c r="F69" s="1">
        <v>0</v>
      </c>
      <c r="G69" s="1">
        <v>0</v>
      </c>
      <c r="H69" s="10">
        <f aca="true" t="shared" si="0" ref="H69:H84">SUM(E69:G69)</f>
        <v>85</v>
      </c>
      <c r="I69" s="34"/>
      <c r="J69" s="34"/>
    </row>
    <row r="70" spans="1:10" s="16" customFormat="1" ht="12.75" customHeight="1">
      <c r="A70" s="1" t="s">
        <v>176</v>
      </c>
      <c r="B70" s="143" t="s">
        <v>196</v>
      </c>
      <c r="C70" s="6" t="s">
        <v>19</v>
      </c>
      <c r="D70" s="20">
        <v>205</v>
      </c>
      <c r="E70" s="1">
        <v>205</v>
      </c>
      <c r="F70" s="1">
        <v>0</v>
      </c>
      <c r="G70" s="1">
        <v>0</v>
      </c>
      <c r="H70" s="10">
        <f t="shared" si="0"/>
        <v>205</v>
      </c>
      <c r="I70" s="34"/>
      <c r="J70" s="34"/>
    </row>
    <row r="71" spans="1:8" ht="12.75" customHeight="1">
      <c r="A71" s="1" t="s">
        <v>176</v>
      </c>
      <c r="B71" s="143" t="s">
        <v>196</v>
      </c>
      <c r="C71" s="6" t="s">
        <v>20</v>
      </c>
      <c r="D71" s="20">
        <v>255</v>
      </c>
      <c r="E71" s="1">
        <v>255</v>
      </c>
      <c r="F71" s="1">
        <v>0</v>
      </c>
      <c r="G71" s="1">
        <v>0</v>
      </c>
      <c r="H71" s="10">
        <f t="shared" si="0"/>
        <v>255</v>
      </c>
    </row>
    <row r="72" spans="1:8" ht="12.75" customHeight="1">
      <c r="A72" s="1" t="s">
        <v>182</v>
      </c>
      <c r="B72" s="143" t="s">
        <v>201</v>
      </c>
      <c r="C72" s="6" t="s">
        <v>21</v>
      </c>
      <c r="D72" s="20">
        <v>100</v>
      </c>
      <c r="E72" s="1">
        <v>69</v>
      </c>
      <c r="F72" s="1">
        <v>0</v>
      </c>
      <c r="G72" s="1">
        <v>0</v>
      </c>
      <c r="H72" s="10">
        <f t="shared" si="0"/>
        <v>69</v>
      </c>
    </row>
    <row r="73" spans="1:8" ht="12.75" customHeight="1">
      <c r="A73" s="1" t="s">
        <v>182</v>
      </c>
      <c r="B73" s="143" t="s">
        <v>201</v>
      </c>
      <c r="C73" s="6" t="s">
        <v>22</v>
      </c>
      <c r="D73" s="20">
        <v>59</v>
      </c>
      <c r="E73" s="1">
        <v>59</v>
      </c>
      <c r="F73" s="1">
        <v>0</v>
      </c>
      <c r="G73" s="1">
        <v>0</v>
      </c>
      <c r="H73" s="10">
        <f t="shared" si="0"/>
        <v>59</v>
      </c>
    </row>
    <row r="74" spans="1:8" ht="12.75" customHeight="1">
      <c r="A74" s="1" t="s">
        <v>181</v>
      </c>
      <c r="B74" s="143" t="s">
        <v>202</v>
      </c>
      <c r="C74" s="6" t="s">
        <v>23</v>
      </c>
      <c r="D74" s="20">
        <v>1314</v>
      </c>
      <c r="E74" s="1">
        <v>920</v>
      </c>
      <c r="F74" s="1">
        <v>0</v>
      </c>
      <c r="G74" s="1">
        <v>0</v>
      </c>
      <c r="H74" s="10">
        <f t="shared" si="0"/>
        <v>920</v>
      </c>
    </row>
    <row r="75" spans="1:8" ht="12.75" customHeight="1">
      <c r="A75" s="1" t="s">
        <v>181</v>
      </c>
      <c r="B75" s="143" t="s">
        <v>202</v>
      </c>
      <c r="C75" s="6" t="s">
        <v>24</v>
      </c>
      <c r="D75" s="20">
        <v>409</v>
      </c>
      <c r="E75" s="1">
        <v>409</v>
      </c>
      <c r="F75" s="1">
        <v>0</v>
      </c>
      <c r="G75" s="1">
        <v>0</v>
      </c>
      <c r="H75" s="10">
        <f t="shared" si="0"/>
        <v>409</v>
      </c>
    </row>
    <row r="76" spans="1:8" ht="12.75" customHeight="1">
      <c r="A76" s="1" t="s">
        <v>181</v>
      </c>
      <c r="B76" s="143" t="s">
        <v>202</v>
      </c>
      <c r="C76" s="6" t="s">
        <v>25</v>
      </c>
      <c r="D76" s="20">
        <v>425</v>
      </c>
      <c r="E76" s="1">
        <v>346</v>
      </c>
      <c r="F76" s="1">
        <v>0</v>
      </c>
      <c r="G76" s="1">
        <v>0</v>
      </c>
      <c r="H76" s="10">
        <f t="shared" si="0"/>
        <v>346</v>
      </c>
    </row>
    <row r="77" spans="1:8" ht="12.75" customHeight="1">
      <c r="A77" s="1" t="s">
        <v>180</v>
      </c>
      <c r="B77" s="143" t="s">
        <v>203</v>
      </c>
      <c r="C77" s="6" t="s">
        <v>26</v>
      </c>
      <c r="D77" s="20">
        <v>96</v>
      </c>
      <c r="E77" s="1">
        <v>96</v>
      </c>
      <c r="F77" s="1">
        <v>0</v>
      </c>
      <c r="G77" s="1">
        <v>0</v>
      </c>
      <c r="H77" s="10">
        <f t="shared" si="0"/>
        <v>96</v>
      </c>
    </row>
    <row r="78" spans="1:8" ht="12.75" customHeight="1">
      <c r="A78" s="1" t="s">
        <v>185</v>
      </c>
      <c r="B78" s="143" t="s">
        <v>204</v>
      </c>
      <c r="C78" s="17" t="s">
        <v>27</v>
      </c>
      <c r="D78" s="194">
        <v>299</v>
      </c>
      <c r="E78" s="1">
        <v>299</v>
      </c>
      <c r="F78" s="1">
        <v>0</v>
      </c>
      <c r="G78" s="1">
        <v>0</v>
      </c>
      <c r="H78" s="10">
        <f t="shared" si="0"/>
        <v>299</v>
      </c>
    </row>
    <row r="79" spans="1:8" ht="12.75" customHeight="1">
      <c r="A79" s="1" t="s">
        <v>183</v>
      </c>
      <c r="B79" s="143" t="s">
        <v>205</v>
      </c>
      <c r="C79" s="6" t="s">
        <v>28</v>
      </c>
      <c r="D79" s="20">
        <v>225</v>
      </c>
      <c r="E79" s="1">
        <v>178</v>
      </c>
      <c r="F79" s="1">
        <v>0</v>
      </c>
      <c r="G79" s="1">
        <v>0</v>
      </c>
      <c r="H79" s="10">
        <f t="shared" si="0"/>
        <v>178</v>
      </c>
    </row>
    <row r="80" spans="1:8" ht="12.75" customHeight="1">
      <c r="A80" s="1" t="s">
        <v>208</v>
      </c>
      <c r="B80" s="143"/>
      <c r="C80" s="6" t="s">
        <v>30</v>
      </c>
      <c r="D80" s="20">
        <v>19</v>
      </c>
      <c r="E80" s="1">
        <v>19</v>
      </c>
      <c r="F80" s="1">
        <v>0</v>
      </c>
      <c r="G80" s="1">
        <v>0</v>
      </c>
      <c r="H80" s="10">
        <f t="shared" si="0"/>
        <v>19</v>
      </c>
    </row>
    <row r="81" spans="1:8" ht="12.75" customHeight="1">
      <c r="A81" s="1" t="s">
        <v>185</v>
      </c>
      <c r="B81" s="143" t="s">
        <v>204</v>
      </c>
      <c r="C81" s="6" t="s">
        <v>62</v>
      </c>
      <c r="D81" s="20">
        <v>914</v>
      </c>
      <c r="E81" s="1">
        <v>1330</v>
      </c>
      <c r="F81" s="1">
        <v>0</v>
      </c>
      <c r="G81" s="1">
        <v>0</v>
      </c>
      <c r="H81" s="10">
        <f t="shared" si="0"/>
        <v>1330</v>
      </c>
    </row>
    <row r="82" spans="1:8" ht="12.75">
      <c r="A82" s="1" t="s">
        <v>120</v>
      </c>
      <c r="B82" s="143"/>
      <c r="C82" s="6" t="s">
        <v>31</v>
      </c>
      <c r="D82" s="20">
        <f>SUM(D68:D81)</f>
        <v>4424</v>
      </c>
      <c r="E82" s="1">
        <f>SUM(E68:E81)</f>
        <v>4289</v>
      </c>
      <c r="F82" s="1">
        <f>SUM(F68:F81)</f>
        <v>0</v>
      </c>
      <c r="G82" s="9">
        <v>0</v>
      </c>
      <c r="H82" s="10">
        <f t="shared" si="0"/>
        <v>4289</v>
      </c>
    </row>
    <row r="83" spans="1:8" ht="12.75">
      <c r="A83" s="1" t="s">
        <v>184</v>
      </c>
      <c r="B83" s="143" t="s">
        <v>198</v>
      </c>
      <c r="C83" s="6" t="s">
        <v>213</v>
      </c>
      <c r="D83" s="20">
        <v>1194</v>
      </c>
      <c r="E83" s="1">
        <v>1158</v>
      </c>
      <c r="F83" s="1">
        <v>0</v>
      </c>
      <c r="G83" s="9">
        <v>0</v>
      </c>
      <c r="H83" s="10">
        <f t="shared" si="0"/>
        <v>1158</v>
      </c>
    </row>
    <row r="84" spans="1:8" ht="12.75">
      <c r="A84" s="1" t="s">
        <v>120</v>
      </c>
      <c r="B84" s="143"/>
      <c r="C84" s="13" t="s">
        <v>33</v>
      </c>
      <c r="D84" s="13">
        <v>5618</v>
      </c>
      <c r="E84" s="7">
        <f>(E82+E83)</f>
        <v>5447</v>
      </c>
      <c r="F84" s="7">
        <f>(F82+F83)</f>
        <v>0</v>
      </c>
      <c r="G84" s="7">
        <f>(G82+G83)</f>
        <v>0</v>
      </c>
      <c r="H84" s="7">
        <f t="shared" si="0"/>
        <v>5447</v>
      </c>
    </row>
    <row r="85" spans="1:8" ht="12.75">
      <c r="A85" s="1" t="s">
        <v>128</v>
      </c>
      <c r="B85" s="206"/>
      <c r="C85" s="207" t="s">
        <v>242</v>
      </c>
      <c r="D85" s="207">
        <v>99</v>
      </c>
      <c r="E85" s="3">
        <v>0</v>
      </c>
      <c r="F85" s="3">
        <v>0</v>
      </c>
      <c r="G85" s="3">
        <v>0</v>
      </c>
      <c r="H85" s="3">
        <v>0</v>
      </c>
    </row>
    <row r="86" spans="1:8" ht="12.75">
      <c r="A86" s="1"/>
      <c r="B86" s="206"/>
      <c r="C86" s="207" t="s">
        <v>213</v>
      </c>
      <c r="D86" s="207">
        <v>27</v>
      </c>
      <c r="E86" s="3">
        <v>0</v>
      </c>
      <c r="F86" s="3">
        <v>0</v>
      </c>
      <c r="G86" s="3">
        <v>0</v>
      </c>
      <c r="H86" s="3">
        <v>0</v>
      </c>
    </row>
    <row r="87" spans="1:8" ht="12.75">
      <c r="A87" s="1"/>
      <c r="B87" s="206"/>
      <c r="C87" s="207" t="s">
        <v>243</v>
      </c>
      <c r="D87" s="207">
        <v>126</v>
      </c>
      <c r="E87" s="3">
        <v>0</v>
      </c>
      <c r="F87" s="3">
        <v>0</v>
      </c>
      <c r="G87" s="3">
        <v>0</v>
      </c>
      <c r="H87" s="3">
        <v>0</v>
      </c>
    </row>
    <row r="88" spans="1:10" s="103" customFormat="1" ht="26.25" customHeight="1">
      <c r="A88" s="10"/>
      <c r="B88" s="219" t="s">
        <v>225</v>
      </c>
      <c r="C88" s="220"/>
      <c r="D88" s="200">
        <v>5744</v>
      </c>
      <c r="E88" s="7">
        <v>5447</v>
      </c>
      <c r="F88" s="7">
        <v>0</v>
      </c>
      <c r="G88" s="7">
        <v>0</v>
      </c>
      <c r="H88" s="7">
        <v>5447</v>
      </c>
      <c r="I88" s="34"/>
      <c r="J88" s="34"/>
    </row>
    <row r="89" spans="1:10" s="16" customFormat="1" ht="12.75">
      <c r="A89" s="1"/>
      <c r="B89" s="144"/>
      <c r="C89" s="29"/>
      <c r="D89" s="29"/>
      <c r="E89" s="42"/>
      <c r="F89" s="42"/>
      <c r="G89" s="42"/>
      <c r="H89" s="43"/>
      <c r="I89" s="34"/>
      <c r="J89" s="34"/>
    </row>
    <row r="90" spans="1:10" s="16" customFormat="1" ht="12.75">
      <c r="A90" s="1"/>
      <c r="B90" s="240" t="s">
        <v>64</v>
      </c>
      <c r="C90" s="241"/>
      <c r="D90" s="241"/>
      <c r="E90" s="241"/>
      <c r="F90" s="241"/>
      <c r="G90" s="241"/>
      <c r="H90" s="242"/>
      <c r="I90" s="34"/>
      <c r="J90" s="34"/>
    </row>
    <row r="91" spans="1:10" s="16" customFormat="1" ht="12.75">
      <c r="A91" s="1" t="s">
        <v>175</v>
      </c>
      <c r="B91" s="147"/>
      <c r="C91" s="15" t="s">
        <v>32</v>
      </c>
      <c r="D91" s="15"/>
      <c r="E91" s="15"/>
      <c r="F91" s="15"/>
      <c r="G91" s="15"/>
      <c r="H91" s="37"/>
      <c r="I91" s="34"/>
      <c r="J91" s="34"/>
    </row>
    <row r="92" spans="1:10" s="27" customFormat="1" ht="26.25" customHeight="1">
      <c r="A92" s="1" t="s">
        <v>173</v>
      </c>
      <c r="B92" s="143" t="s">
        <v>192</v>
      </c>
      <c r="C92" s="6" t="s">
        <v>214</v>
      </c>
      <c r="D92" s="20">
        <v>300</v>
      </c>
      <c r="E92" s="1">
        <v>225</v>
      </c>
      <c r="F92" s="1">
        <v>0</v>
      </c>
      <c r="G92" s="1">
        <v>0</v>
      </c>
      <c r="H92" s="10">
        <v>225</v>
      </c>
      <c r="I92" s="35"/>
      <c r="J92" s="35"/>
    </row>
    <row r="93" spans="1:8" ht="12" customHeight="1">
      <c r="A93" s="1" t="s">
        <v>175</v>
      </c>
      <c r="B93" s="143"/>
      <c r="C93" s="13" t="s">
        <v>12</v>
      </c>
      <c r="D93" s="13">
        <v>300</v>
      </c>
      <c r="E93" s="7">
        <v>225</v>
      </c>
      <c r="F93" s="7">
        <v>0</v>
      </c>
      <c r="G93" s="7">
        <v>0</v>
      </c>
      <c r="H93" s="7">
        <v>225</v>
      </c>
    </row>
    <row r="94" spans="1:8" ht="25.5" customHeight="1">
      <c r="A94" s="1" t="s">
        <v>118</v>
      </c>
      <c r="B94" s="151"/>
      <c r="C94" s="251" t="s">
        <v>14</v>
      </c>
      <c r="D94" s="252"/>
      <c r="E94" s="252"/>
      <c r="F94" s="252"/>
      <c r="G94" s="252"/>
      <c r="H94" s="259"/>
    </row>
    <row r="95" spans="1:8" ht="25.5">
      <c r="A95" s="1" t="s">
        <v>118</v>
      </c>
      <c r="B95" s="143" t="s">
        <v>195</v>
      </c>
      <c r="C95" s="6" t="s">
        <v>11</v>
      </c>
      <c r="D95" s="20">
        <v>81</v>
      </c>
      <c r="E95" s="1">
        <v>61</v>
      </c>
      <c r="F95" s="1">
        <v>0</v>
      </c>
      <c r="G95" s="1">
        <v>0</v>
      </c>
      <c r="H95" s="10">
        <v>61</v>
      </c>
    </row>
    <row r="96" spans="1:8" ht="12.75">
      <c r="A96" s="1" t="s">
        <v>118</v>
      </c>
      <c r="B96" s="143" t="s">
        <v>195</v>
      </c>
      <c r="C96" s="13" t="s">
        <v>14</v>
      </c>
      <c r="D96" s="13">
        <v>81</v>
      </c>
      <c r="E96" s="7">
        <v>61</v>
      </c>
      <c r="F96" s="7">
        <v>0</v>
      </c>
      <c r="G96" s="7">
        <v>0</v>
      </c>
      <c r="H96" s="7">
        <v>61</v>
      </c>
    </row>
    <row r="97" spans="1:10" ht="12.75">
      <c r="A97" s="1" t="s">
        <v>120</v>
      </c>
      <c r="B97" s="152"/>
      <c r="C97" s="20" t="s">
        <v>35</v>
      </c>
      <c r="D97" s="20"/>
      <c r="E97" s="3"/>
      <c r="F97" s="3"/>
      <c r="G97" s="3"/>
      <c r="H97" s="3"/>
      <c r="I97" s="34"/>
      <c r="J97" s="34"/>
    </row>
    <row r="98" spans="1:8" ht="22.5">
      <c r="A98" s="1" t="s">
        <v>206</v>
      </c>
      <c r="B98" s="153" t="s">
        <v>207</v>
      </c>
      <c r="C98" s="161" t="s">
        <v>211</v>
      </c>
      <c r="D98" s="195">
        <v>749</v>
      </c>
      <c r="E98" s="3">
        <v>1116</v>
      </c>
      <c r="F98" s="3">
        <v>0</v>
      </c>
      <c r="G98" s="3">
        <v>0</v>
      </c>
      <c r="H98" s="3">
        <v>1116</v>
      </c>
    </row>
    <row r="99" spans="1:10" s="103" customFormat="1" ht="26.25" customHeight="1">
      <c r="A99" s="10"/>
      <c r="B99" s="222" t="s">
        <v>226</v>
      </c>
      <c r="C99" s="220"/>
      <c r="D99" s="200">
        <v>1130</v>
      </c>
      <c r="E99" s="7">
        <f>(E93+E96+E98)</f>
        <v>1402</v>
      </c>
      <c r="F99" s="7">
        <f>(F93+F96+F98)</f>
        <v>0</v>
      </c>
      <c r="G99" s="7">
        <f>(G93+G96+G98)</f>
        <v>0</v>
      </c>
      <c r="H99" s="7">
        <f>(H93+H96+H98)</f>
        <v>1402</v>
      </c>
      <c r="I99" s="34"/>
      <c r="J99" s="34"/>
    </row>
    <row r="100" spans="1:10" ht="12.75">
      <c r="A100" s="1"/>
      <c r="B100" s="143"/>
      <c r="C100" s="6"/>
      <c r="D100" s="20"/>
      <c r="E100" s="1"/>
      <c r="F100" s="1"/>
      <c r="G100" s="1"/>
      <c r="H100" s="10"/>
      <c r="I100" s="34"/>
      <c r="J100" s="34"/>
    </row>
    <row r="101" spans="1:10" ht="12.75">
      <c r="A101" s="1"/>
      <c r="B101" s="240" t="s">
        <v>63</v>
      </c>
      <c r="C101" s="241"/>
      <c r="D101" s="241"/>
      <c r="E101" s="241"/>
      <c r="F101" s="241"/>
      <c r="G101" s="241"/>
      <c r="H101" s="242"/>
      <c r="I101" s="34"/>
      <c r="J101" s="34"/>
    </row>
    <row r="102" spans="1:10" ht="14.25" customHeight="1">
      <c r="A102" s="1" t="s">
        <v>175</v>
      </c>
      <c r="B102" s="147">
        <v>41275</v>
      </c>
      <c r="C102" s="15" t="s">
        <v>32</v>
      </c>
      <c r="D102" s="15"/>
      <c r="E102" s="15"/>
      <c r="F102" s="15"/>
      <c r="G102" s="15"/>
      <c r="H102" s="37"/>
      <c r="I102" s="34"/>
      <c r="J102" s="34"/>
    </row>
    <row r="103" spans="1:10" s="27" customFormat="1" ht="26.25" customHeight="1">
      <c r="A103" s="1" t="s">
        <v>173</v>
      </c>
      <c r="B103" s="143" t="s">
        <v>192</v>
      </c>
      <c r="C103" s="6" t="s">
        <v>215</v>
      </c>
      <c r="D103" s="20">
        <v>18000</v>
      </c>
      <c r="E103" s="1">
        <v>17238</v>
      </c>
      <c r="F103" s="1">
        <v>0</v>
      </c>
      <c r="G103" s="1">
        <v>0</v>
      </c>
      <c r="H103" s="10">
        <f>SUM(E103:G103)</f>
        <v>17238</v>
      </c>
      <c r="I103" s="159"/>
      <c r="J103" s="159"/>
    </row>
    <row r="104" spans="1:8" ht="19.5" customHeight="1">
      <c r="A104" s="1" t="s">
        <v>173</v>
      </c>
      <c r="B104" s="143" t="s">
        <v>192</v>
      </c>
      <c r="C104" s="14" t="s">
        <v>216</v>
      </c>
      <c r="D104" s="204">
        <v>1149</v>
      </c>
      <c r="E104" s="1">
        <v>1094</v>
      </c>
      <c r="F104" s="1">
        <v>0</v>
      </c>
      <c r="G104" s="1">
        <v>0</v>
      </c>
      <c r="H104" s="10">
        <f>SUM(E104:G104)</f>
        <v>1094</v>
      </c>
    </row>
    <row r="105" spans="1:8" ht="19.5" customHeight="1">
      <c r="A105" s="1" t="s">
        <v>174</v>
      </c>
      <c r="B105" s="143" t="s">
        <v>193</v>
      </c>
      <c r="C105" s="6" t="s">
        <v>233</v>
      </c>
      <c r="D105" s="20">
        <v>0</v>
      </c>
      <c r="E105" s="1">
        <v>1575</v>
      </c>
      <c r="F105" s="1"/>
      <c r="G105" s="1"/>
      <c r="H105" s="10">
        <v>1575</v>
      </c>
    </row>
    <row r="106" spans="1:8" ht="20.25" customHeight="1">
      <c r="A106" s="1" t="s">
        <v>177</v>
      </c>
      <c r="B106" s="143" t="s">
        <v>194</v>
      </c>
      <c r="C106" s="23" t="s">
        <v>67</v>
      </c>
      <c r="D106" s="193">
        <v>291</v>
      </c>
      <c r="E106" s="1">
        <v>379</v>
      </c>
      <c r="F106" s="1">
        <v>0</v>
      </c>
      <c r="G106" s="1">
        <v>0</v>
      </c>
      <c r="H106" s="10">
        <f>SUM(E106:G106)</f>
        <v>379</v>
      </c>
    </row>
    <row r="107" spans="1:8" ht="12.75">
      <c r="A107" s="1" t="s">
        <v>175</v>
      </c>
      <c r="B107" s="143"/>
      <c r="C107" s="13" t="s">
        <v>12</v>
      </c>
      <c r="D107" s="13">
        <f>SUM(D103:D106)</f>
        <v>19440</v>
      </c>
      <c r="E107" s="7">
        <f>SUM(E103:E106)</f>
        <v>20286</v>
      </c>
      <c r="F107" s="7">
        <f>SUM(F103:F106)</f>
        <v>0</v>
      </c>
      <c r="G107" s="7">
        <f>SUM(G103:G106)</f>
        <v>0</v>
      </c>
      <c r="H107" s="7">
        <f>SUM(H103:H106)</f>
        <v>20286</v>
      </c>
    </row>
    <row r="108" spans="1:8" ht="12.75">
      <c r="A108" s="1" t="s">
        <v>118</v>
      </c>
      <c r="B108" s="148">
        <v>41276</v>
      </c>
      <c r="C108" s="18" t="s">
        <v>14</v>
      </c>
      <c r="D108" s="18"/>
      <c r="E108" s="1"/>
      <c r="F108" s="1"/>
      <c r="G108" s="1"/>
      <c r="H108" s="10"/>
    </row>
    <row r="109" spans="1:8" ht="25.5">
      <c r="A109" s="1" t="s">
        <v>118</v>
      </c>
      <c r="B109" s="143" t="s">
        <v>195</v>
      </c>
      <c r="C109" s="22" t="s">
        <v>11</v>
      </c>
      <c r="D109" s="196">
        <v>5170</v>
      </c>
      <c r="E109" s="1">
        <v>4950</v>
      </c>
      <c r="F109" s="1">
        <v>0</v>
      </c>
      <c r="G109" s="1">
        <v>0</v>
      </c>
      <c r="H109" s="10">
        <f>SUM(E109:G109)</f>
        <v>4950</v>
      </c>
    </row>
    <row r="110" spans="1:8" ht="25.5">
      <c r="A110" s="1" t="s">
        <v>118</v>
      </c>
      <c r="B110" s="143" t="s">
        <v>195</v>
      </c>
      <c r="C110" s="22" t="s">
        <v>39</v>
      </c>
      <c r="D110" s="196">
        <v>79</v>
      </c>
      <c r="E110" s="1">
        <v>527</v>
      </c>
      <c r="F110" s="1">
        <v>0</v>
      </c>
      <c r="G110" s="1"/>
      <c r="H110" s="10">
        <f>SUM(E110:G110)</f>
        <v>527</v>
      </c>
    </row>
    <row r="111" spans="1:8" ht="12.75">
      <c r="A111" s="1" t="s">
        <v>118</v>
      </c>
      <c r="B111" s="143" t="s">
        <v>195</v>
      </c>
      <c r="C111" s="13" t="s">
        <v>14</v>
      </c>
      <c r="D111" s="13">
        <f>SUM(D109:D110)</f>
        <v>5249</v>
      </c>
      <c r="E111" s="7">
        <f>(E109+E110)</f>
        <v>5477</v>
      </c>
      <c r="F111" s="7">
        <f>(F109+F110)</f>
        <v>0</v>
      </c>
      <c r="G111" s="7">
        <f>(G109+G110)</f>
        <v>0</v>
      </c>
      <c r="H111" s="7">
        <f>(H109+H110)</f>
        <v>5477</v>
      </c>
    </row>
    <row r="112" spans="1:10" s="103" customFormat="1" ht="24.75" customHeight="1">
      <c r="A112" s="10"/>
      <c r="B112" s="222" t="s">
        <v>227</v>
      </c>
      <c r="C112" s="220"/>
      <c r="D112" s="7">
        <f>(D107+D111)</f>
        <v>24689</v>
      </c>
      <c r="E112" s="7">
        <f>(E107+E111)</f>
        <v>25763</v>
      </c>
      <c r="F112" s="7">
        <f>(F107+F111)</f>
        <v>0</v>
      </c>
      <c r="G112" s="7">
        <f>(G107+G111)</f>
        <v>0</v>
      </c>
      <c r="H112" s="7">
        <f>(H107+H111)</f>
        <v>25763</v>
      </c>
      <c r="I112" s="34"/>
      <c r="J112" s="34"/>
    </row>
    <row r="113" spans="1:10" s="178" customFormat="1" ht="24" customHeight="1">
      <c r="A113" s="10"/>
      <c r="B113" s="248" t="s">
        <v>236</v>
      </c>
      <c r="C113" s="249"/>
      <c r="D113" s="177">
        <f>D40+D64+D88+D99+D112</f>
        <v>87956</v>
      </c>
      <c r="E113" s="177">
        <f>E40+E64+E88+E99+E112</f>
        <v>92605</v>
      </c>
      <c r="F113" s="177">
        <f>F40+F64+F88+F99+F112</f>
        <v>0</v>
      </c>
      <c r="G113" s="177">
        <f>G40+G64+G88+G99+G112</f>
        <v>0</v>
      </c>
      <c r="H113" s="177">
        <f>H40+H64+H88+H99+H112</f>
        <v>92605</v>
      </c>
      <c r="I113" s="159"/>
      <c r="J113" s="159"/>
    </row>
    <row r="114" spans="1:10" s="178" customFormat="1" ht="12.75" customHeight="1">
      <c r="A114" s="10"/>
      <c r="B114" s="176"/>
      <c r="C114" s="179"/>
      <c r="D114" s="179"/>
      <c r="E114" s="180"/>
      <c r="F114" s="180"/>
      <c r="G114" s="180"/>
      <c r="H114" s="181"/>
      <c r="I114" s="159"/>
      <c r="J114" s="159"/>
    </row>
    <row r="115" spans="1:10" s="27" customFormat="1" ht="12.75" customHeight="1">
      <c r="A115" s="1"/>
      <c r="B115" s="253" t="s">
        <v>228</v>
      </c>
      <c r="C115" s="254"/>
      <c r="D115" s="254"/>
      <c r="E115" s="254"/>
      <c r="F115" s="254"/>
      <c r="G115" s="254"/>
      <c r="H115" s="255"/>
      <c r="I115" s="35"/>
      <c r="J115" s="35"/>
    </row>
    <row r="116" spans="1:10" s="27" customFormat="1" ht="12.75" customHeight="1">
      <c r="A116" s="1" t="s">
        <v>175</v>
      </c>
      <c r="B116" s="147">
        <v>41275</v>
      </c>
      <c r="C116" s="15" t="s">
        <v>32</v>
      </c>
      <c r="D116" s="15"/>
      <c r="E116" s="15"/>
      <c r="F116" s="15"/>
      <c r="G116" s="15"/>
      <c r="H116" s="37"/>
      <c r="I116" s="35"/>
      <c r="J116" s="35"/>
    </row>
    <row r="117" spans="1:8" ht="24" customHeight="1">
      <c r="A117" s="1" t="s">
        <v>173</v>
      </c>
      <c r="B117" s="143" t="s">
        <v>192</v>
      </c>
      <c r="C117" s="24" t="s">
        <v>40</v>
      </c>
      <c r="D117" s="18">
        <v>6887</v>
      </c>
      <c r="E117" s="2">
        <v>0</v>
      </c>
      <c r="F117" s="2">
        <v>7428</v>
      </c>
      <c r="G117" s="2">
        <v>0</v>
      </c>
      <c r="H117" s="2">
        <f>SUM(E117:G117)</f>
        <v>7428</v>
      </c>
    </row>
    <row r="118" spans="1:8" ht="24" customHeight="1">
      <c r="A118" s="1" t="s">
        <v>173</v>
      </c>
      <c r="B118" s="143" t="s">
        <v>192</v>
      </c>
      <c r="C118" s="25" t="s">
        <v>41</v>
      </c>
      <c r="D118" s="193">
        <v>116</v>
      </c>
      <c r="E118" s="2">
        <v>0</v>
      </c>
      <c r="F118" s="2">
        <v>120</v>
      </c>
      <c r="G118" s="2">
        <v>0</v>
      </c>
      <c r="H118" s="2">
        <f>SUM(E118:G118)</f>
        <v>120</v>
      </c>
    </row>
    <row r="119" spans="1:8" ht="24" customHeight="1">
      <c r="A119" s="1" t="s">
        <v>177</v>
      </c>
      <c r="B119" s="143" t="s">
        <v>194</v>
      </c>
      <c r="C119" s="23" t="s">
        <v>67</v>
      </c>
      <c r="D119" s="193">
        <v>152</v>
      </c>
      <c r="E119" s="9">
        <v>0</v>
      </c>
      <c r="F119" s="9">
        <v>142</v>
      </c>
      <c r="G119" s="9">
        <v>0</v>
      </c>
      <c r="H119" s="2">
        <f>SUM(E119:G119)</f>
        <v>142</v>
      </c>
    </row>
    <row r="120" spans="1:8" ht="12.75" customHeight="1">
      <c r="A120" s="1" t="s">
        <v>175</v>
      </c>
      <c r="B120" s="149"/>
      <c r="C120" s="13" t="s">
        <v>12</v>
      </c>
      <c r="D120" s="13">
        <f>SUM(D117:D119)</f>
        <v>7155</v>
      </c>
      <c r="E120" s="7">
        <f>SUM(E117:E119)</f>
        <v>0</v>
      </c>
      <c r="F120" s="7">
        <f>SUM(F117:F119)</f>
        <v>7690</v>
      </c>
      <c r="G120" s="7">
        <f>SUM(G117:G119)</f>
        <v>0</v>
      </c>
      <c r="H120" s="7">
        <f>SUM(H117:H119)</f>
        <v>7690</v>
      </c>
    </row>
    <row r="121" spans="1:8" ht="12.75">
      <c r="A121" s="1" t="s">
        <v>118</v>
      </c>
      <c r="B121" s="151"/>
      <c r="C121" s="251" t="s">
        <v>14</v>
      </c>
      <c r="D121" s="252"/>
      <c r="E121" s="252"/>
      <c r="F121" s="252"/>
      <c r="G121" s="252"/>
      <c r="H121" s="252"/>
    </row>
    <row r="122" spans="1:8" ht="25.5">
      <c r="A122" s="1" t="s">
        <v>118</v>
      </c>
      <c r="B122" s="143" t="s">
        <v>195</v>
      </c>
      <c r="C122" s="22" t="s">
        <v>11</v>
      </c>
      <c r="D122" s="196">
        <v>1891</v>
      </c>
      <c r="E122" s="1">
        <v>0</v>
      </c>
      <c r="F122" s="1">
        <v>2038</v>
      </c>
      <c r="G122" s="1">
        <v>0</v>
      </c>
      <c r="H122" s="10">
        <f>SUM(E122:G122)</f>
        <v>2038</v>
      </c>
    </row>
    <row r="123" spans="1:8" ht="25.5">
      <c r="A123" s="1" t="s">
        <v>118</v>
      </c>
      <c r="B123" s="143" t="s">
        <v>195</v>
      </c>
      <c r="C123" s="22" t="s">
        <v>39</v>
      </c>
      <c r="D123" s="196">
        <v>41</v>
      </c>
      <c r="E123" s="1">
        <v>0</v>
      </c>
      <c r="F123" s="1">
        <v>38</v>
      </c>
      <c r="G123" s="1">
        <v>0</v>
      </c>
      <c r="H123" s="10">
        <f>SUM(E123:G123)</f>
        <v>38</v>
      </c>
    </row>
    <row r="124" spans="1:8" ht="12.75">
      <c r="A124" s="1" t="s">
        <v>118</v>
      </c>
      <c r="B124" s="149" t="s">
        <v>195</v>
      </c>
      <c r="C124" s="13" t="s">
        <v>14</v>
      </c>
      <c r="D124" s="13">
        <f>SUM(D122:D123)</f>
        <v>1932</v>
      </c>
      <c r="E124" s="7">
        <f>(E122+E123)</f>
        <v>0</v>
      </c>
      <c r="F124" s="7">
        <f>(F122+F123)</f>
        <v>2076</v>
      </c>
      <c r="G124" s="7">
        <f>(G122+G123)</f>
        <v>0</v>
      </c>
      <c r="H124" s="7">
        <f>(H122+H123)</f>
        <v>2076</v>
      </c>
    </row>
    <row r="125" spans="1:8" ht="12.75">
      <c r="A125" s="1"/>
      <c r="B125" s="264"/>
      <c r="C125" s="258"/>
      <c r="D125" s="192"/>
      <c r="E125" s="3"/>
      <c r="F125" s="3"/>
      <c r="G125" s="3"/>
      <c r="H125" s="3"/>
    </row>
    <row r="126" spans="1:8" ht="12.75">
      <c r="A126" s="1" t="s">
        <v>178</v>
      </c>
      <c r="B126" s="144"/>
      <c r="C126" s="19" t="s">
        <v>45</v>
      </c>
      <c r="D126" s="208">
        <v>2138</v>
      </c>
      <c r="E126" s="2">
        <v>0</v>
      </c>
      <c r="F126" s="3">
        <v>1748</v>
      </c>
      <c r="G126" s="3">
        <v>0</v>
      </c>
      <c r="H126" s="3">
        <f>SUM(E126:G126)</f>
        <v>1748</v>
      </c>
    </row>
    <row r="127" spans="1:8" ht="12.75">
      <c r="A127" s="1"/>
      <c r="B127" s="143"/>
      <c r="C127" s="6" t="s">
        <v>50</v>
      </c>
      <c r="D127" s="20">
        <v>577</v>
      </c>
      <c r="E127" s="1"/>
      <c r="F127" s="1">
        <v>472</v>
      </c>
      <c r="G127" s="1">
        <v>0</v>
      </c>
      <c r="H127" s="3">
        <f>SUM(E127:G127)</f>
        <v>472</v>
      </c>
    </row>
    <row r="128" spans="1:8" ht="12.75">
      <c r="A128" s="1"/>
      <c r="B128" s="152">
        <v>41277</v>
      </c>
      <c r="C128" s="13" t="s">
        <v>34</v>
      </c>
      <c r="D128" s="13">
        <f>SUM(D126:D127)</f>
        <v>2715</v>
      </c>
      <c r="E128" s="7">
        <f>(E126+E127)</f>
        <v>0</v>
      </c>
      <c r="F128" s="7">
        <f>(F126+F127)</f>
        <v>2220</v>
      </c>
      <c r="G128" s="7">
        <f>(G126+G127)</f>
        <v>0</v>
      </c>
      <c r="H128" s="7">
        <f>SUM(E128:G128)</f>
        <v>2220</v>
      </c>
    </row>
    <row r="129" spans="1:8" ht="12.75">
      <c r="A129" s="1"/>
      <c r="B129" s="143"/>
      <c r="C129" s="20"/>
      <c r="D129" s="20"/>
      <c r="E129" s="1"/>
      <c r="F129" s="1"/>
      <c r="G129" s="1"/>
      <c r="H129" s="10"/>
    </row>
    <row r="130" spans="1:8" ht="12.75">
      <c r="A130" s="1" t="s">
        <v>120</v>
      </c>
      <c r="B130" s="150"/>
      <c r="C130" s="20" t="s">
        <v>35</v>
      </c>
      <c r="D130" s="20"/>
      <c r="E130" s="1"/>
      <c r="F130" s="1"/>
      <c r="G130" s="1"/>
      <c r="H130" s="10"/>
    </row>
    <row r="131" spans="1:8" ht="12.75">
      <c r="A131" s="1" t="s">
        <v>179</v>
      </c>
      <c r="B131" s="143" t="s">
        <v>197</v>
      </c>
      <c r="C131" s="6" t="s">
        <v>15</v>
      </c>
      <c r="D131" s="20">
        <v>10</v>
      </c>
      <c r="E131" s="1">
        <v>0</v>
      </c>
      <c r="F131" s="1">
        <v>10</v>
      </c>
      <c r="G131" s="1">
        <v>0</v>
      </c>
      <c r="H131" s="10">
        <f>SUM(E131:G131)</f>
        <v>10</v>
      </c>
    </row>
    <row r="132" spans="1:10" ht="12.75">
      <c r="A132" s="1" t="s">
        <v>176</v>
      </c>
      <c r="B132" s="143" t="s">
        <v>196</v>
      </c>
      <c r="C132" s="6" t="s">
        <v>16</v>
      </c>
      <c r="D132" s="20">
        <v>25</v>
      </c>
      <c r="E132" s="1">
        <v>0</v>
      </c>
      <c r="F132" s="1">
        <v>25</v>
      </c>
      <c r="G132" s="1">
        <v>0</v>
      </c>
      <c r="H132" s="10">
        <f aca="true" t="shared" si="1" ref="H132:H146">SUM(E132:G132)</f>
        <v>25</v>
      </c>
      <c r="I132" s="34"/>
      <c r="J132" s="34"/>
    </row>
    <row r="133" spans="1:8" ht="12.75">
      <c r="A133" s="1" t="s">
        <v>179</v>
      </c>
      <c r="B133" s="143" t="s">
        <v>197</v>
      </c>
      <c r="C133" s="6" t="s">
        <v>17</v>
      </c>
      <c r="D133" s="20">
        <v>10</v>
      </c>
      <c r="E133" s="1">
        <v>0</v>
      </c>
      <c r="F133" s="1">
        <v>10</v>
      </c>
      <c r="G133" s="1">
        <v>0</v>
      </c>
      <c r="H133" s="10">
        <f t="shared" si="1"/>
        <v>10</v>
      </c>
    </row>
    <row r="134" spans="1:8" ht="12.75">
      <c r="A134" s="1" t="s">
        <v>179</v>
      </c>
      <c r="B134" s="143" t="s">
        <v>197</v>
      </c>
      <c r="C134" s="6" t="s">
        <v>18</v>
      </c>
      <c r="D134" s="20">
        <v>53</v>
      </c>
      <c r="E134" s="1">
        <v>0</v>
      </c>
      <c r="F134" s="1">
        <v>53</v>
      </c>
      <c r="G134" s="1">
        <v>0</v>
      </c>
      <c r="H134" s="10">
        <f t="shared" si="1"/>
        <v>53</v>
      </c>
    </row>
    <row r="135" spans="1:8" ht="12.75">
      <c r="A135" s="1" t="s">
        <v>176</v>
      </c>
      <c r="B135" s="143" t="s">
        <v>196</v>
      </c>
      <c r="C135" s="6" t="s">
        <v>19</v>
      </c>
      <c r="D135" s="20">
        <v>47</v>
      </c>
      <c r="E135" s="1">
        <v>0</v>
      </c>
      <c r="F135" s="1">
        <v>47</v>
      </c>
      <c r="G135" s="1">
        <v>0</v>
      </c>
      <c r="H135" s="10">
        <f t="shared" si="1"/>
        <v>47</v>
      </c>
    </row>
    <row r="136" spans="1:8" ht="12.75">
      <c r="A136" s="1" t="s">
        <v>176</v>
      </c>
      <c r="B136" s="143" t="s">
        <v>196</v>
      </c>
      <c r="C136" s="6" t="s">
        <v>20</v>
      </c>
      <c r="D136" s="20">
        <v>74</v>
      </c>
      <c r="E136" s="1">
        <v>0</v>
      </c>
      <c r="F136" s="1">
        <v>74</v>
      </c>
      <c r="G136" s="1">
        <v>0</v>
      </c>
      <c r="H136" s="10">
        <f t="shared" si="1"/>
        <v>74</v>
      </c>
    </row>
    <row r="137" spans="1:8" ht="12.75">
      <c r="A137" s="1" t="s">
        <v>181</v>
      </c>
      <c r="B137" s="143" t="s">
        <v>202</v>
      </c>
      <c r="C137" s="6" t="s">
        <v>23</v>
      </c>
      <c r="D137" s="20">
        <v>700</v>
      </c>
      <c r="E137" s="1">
        <v>0</v>
      </c>
      <c r="F137" s="1">
        <v>700</v>
      </c>
      <c r="G137" s="1">
        <v>0</v>
      </c>
      <c r="H137" s="10">
        <f t="shared" si="1"/>
        <v>700</v>
      </c>
    </row>
    <row r="138" spans="1:8" ht="12.75">
      <c r="A138" s="1" t="s">
        <v>181</v>
      </c>
      <c r="B138" s="143" t="s">
        <v>202</v>
      </c>
      <c r="C138" s="6" t="s">
        <v>24</v>
      </c>
      <c r="D138" s="20">
        <v>160</v>
      </c>
      <c r="E138" s="1">
        <v>0</v>
      </c>
      <c r="F138" s="1">
        <v>160</v>
      </c>
      <c r="G138" s="1">
        <v>0</v>
      </c>
      <c r="H138" s="10">
        <f t="shared" si="1"/>
        <v>160</v>
      </c>
    </row>
    <row r="139" spans="1:8" ht="12.75">
      <c r="A139" s="1" t="s">
        <v>181</v>
      </c>
      <c r="B139" s="143" t="s">
        <v>202</v>
      </c>
      <c r="C139" s="6" t="s">
        <v>25</v>
      </c>
      <c r="D139" s="20">
        <v>150</v>
      </c>
      <c r="E139" s="1">
        <v>0</v>
      </c>
      <c r="F139" s="1">
        <v>150</v>
      </c>
      <c r="G139" s="1">
        <v>0</v>
      </c>
      <c r="H139" s="10">
        <f t="shared" si="1"/>
        <v>150</v>
      </c>
    </row>
    <row r="140" spans="1:8" ht="12.75">
      <c r="A140" s="1" t="s">
        <v>180</v>
      </c>
      <c r="B140" s="143" t="s">
        <v>203</v>
      </c>
      <c r="C140" s="6" t="s">
        <v>26</v>
      </c>
      <c r="D140" s="20">
        <v>30</v>
      </c>
      <c r="E140" s="1">
        <v>0</v>
      </c>
      <c r="F140" s="1">
        <v>30</v>
      </c>
      <c r="G140" s="1">
        <v>0</v>
      </c>
      <c r="H140" s="10">
        <f t="shared" si="1"/>
        <v>30</v>
      </c>
    </row>
    <row r="141" spans="1:8" ht="12.75">
      <c r="A141" s="1" t="s">
        <v>185</v>
      </c>
      <c r="B141" s="143" t="s">
        <v>204</v>
      </c>
      <c r="C141" s="17" t="s">
        <v>27</v>
      </c>
      <c r="D141" s="194">
        <v>377</v>
      </c>
      <c r="E141" s="1">
        <v>0</v>
      </c>
      <c r="F141" s="1">
        <v>377</v>
      </c>
      <c r="G141" s="1">
        <v>0</v>
      </c>
      <c r="H141" s="10">
        <f t="shared" si="1"/>
        <v>377</v>
      </c>
    </row>
    <row r="142" spans="1:8" ht="12.75">
      <c r="A142" s="1" t="s">
        <v>183</v>
      </c>
      <c r="B142" s="143" t="s">
        <v>205</v>
      </c>
      <c r="C142" s="6" t="s">
        <v>28</v>
      </c>
      <c r="D142" s="20">
        <v>10</v>
      </c>
      <c r="E142" s="1">
        <v>0</v>
      </c>
      <c r="F142" s="1">
        <v>10</v>
      </c>
      <c r="G142" s="1">
        <v>0</v>
      </c>
      <c r="H142" s="10">
        <f t="shared" si="1"/>
        <v>10</v>
      </c>
    </row>
    <row r="143" spans="1:8" ht="12.75">
      <c r="A143" s="1"/>
      <c r="B143" s="143"/>
      <c r="C143" s="6" t="s">
        <v>29</v>
      </c>
      <c r="D143" s="20">
        <v>12</v>
      </c>
      <c r="E143" s="1">
        <v>0</v>
      </c>
      <c r="F143" s="1">
        <v>12</v>
      </c>
      <c r="G143" s="1">
        <v>0</v>
      </c>
      <c r="H143" s="10">
        <f t="shared" si="1"/>
        <v>12</v>
      </c>
    </row>
    <row r="144" spans="1:8" ht="12.75">
      <c r="A144" s="1"/>
      <c r="B144" s="143"/>
      <c r="C144" s="6" t="s">
        <v>30</v>
      </c>
      <c r="D144" s="20">
        <v>4</v>
      </c>
      <c r="E144" s="1">
        <v>0</v>
      </c>
      <c r="F144" s="1">
        <v>4</v>
      </c>
      <c r="G144" s="1">
        <v>0</v>
      </c>
      <c r="H144" s="10">
        <f t="shared" si="1"/>
        <v>4</v>
      </c>
    </row>
    <row r="145" spans="1:8" ht="12.75">
      <c r="A145" s="1" t="s">
        <v>120</v>
      </c>
      <c r="B145" s="143"/>
      <c r="C145" s="6" t="s">
        <v>31</v>
      </c>
      <c r="D145" s="20">
        <v>1662</v>
      </c>
      <c r="E145" s="1">
        <v>0</v>
      </c>
      <c r="F145" s="1">
        <f>SUM(F131:F144)</f>
        <v>1662</v>
      </c>
      <c r="G145" s="1">
        <v>0</v>
      </c>
      <c r="H145" s="10">
        <f t="shared" si="1"/>
        <v>1662</v>
      </c>
    </row>
    <row r="146" spans="1:8" ht="12.75">
      <c r="A146" s="1" t="s">
        <v>184</v>
      </c>
      <c r="B146" s="143"/>
      <c r="C146" s="6" t="s">
        <v>50</v>
      </c>
      <c r="D146" s="20">
        <v>449</v>
      </c>
      <c r="E146" s="1">
        <v>0</v>
      </c>
      <c r="F146" s="1">
        <v>449</v>
      </c>
      <c r="G146" s="1">
        <v>0</v>
      </c>
      <c r="H146" s="10">
        <f t="shared" si="1"/>
        <v>449</v>
      </c>
    </row>
    <row r="147" spans="1:8" ht="12.75">
      <c r="A147" s="1" t="s">
        <v>120</v>
      </c>
      <c r="C147" s="13" t="s">
        <v>33</v>
      </c>
      <c r="D147" s="13">
        <v>2111</v>
      </c>
      <c r="E147" s="7">
        <f>(E145+E146)</f>
        <v>0</v>
      </c>
      <c r="F147" s="7">
        <f>(F145+F146)</f>
        <v>2111</v>
      </c>
      <c r="G147" s="7">
        <f>(G145+G146)</f>
        <v>0</v>
      </c>
      <c r="H147" s="7">
        <f>(H145+H146)</f>
        <v>2111</v>
      </c>
    </row>
    <row r="148" spans="1:10" s="87" customFormat="1" ht="27.75" customHeight="1">
      <c r="A148" s="36"/>
      <c r="B148" s="219" t="s">
        <v>229</v>
      </c>
      <c r="C148" s="220"/>
      <c r="D148" s="7">
        <f>(D120+D124+D128+D147)</f>
        <v>13913</v>
      </c>
      <c r="E148" s="7">
        <f>(E120+E124+E128+E147)</f>
        <v>0</v>
      </c>
      <c r="F148" s="7">
        <f>(F120+F124+F128+F147)</f>
        <v>14097</v>
      </c>
      <c r="G148" s="7">
        <f>(G120+G124+G128+G147)</f>
        <v>0</v>
      </c>
      <c r="H148" s="7">
        <f>(H120+H124+H128+H147)</f>
        <v>14097</v>
      </c>
      <c r="I148" s="33"/>
      <c r="J148" s="33"/>
    </row>
    <row r="149" spans="1:10" s="103" customFormat="1" ht="21" customHeight="1">
      <c r="A149" s="10"/>
      <c r="B149" s="250" t="s">
        <v>237</v>
      </c>
      <c r="C149" s="250"/>
      <c r="D149" s="188" t="s">
        <v>244</v>
      </c>
      <c r="E149" s="177">
        <f>E120+E124+E128+E147</f>
        <v>0</v>
      </c>
      <c r="F149" s="177">
        <f>F120+F124+F128+F147</f>
        <v>14097</v>
      </c>
      <c r="G149" s="177">
        <f>G120+G124+G128+G147</f>
        <v>0</v>
      </c>
      <c r="H149" s="177">
        <f>H120+H124+H128+H147</f>
        <v>14097</v>
      </c>
      <c r="I149" s="34"/>
      <c r="J149" s="34"/>
    </row>
    <row r="150" spans="1:8" ht="24.75" customHeight="1">
      <c r="A150" s="261" t="s">
        <v>42</v>
      </c>
      <c r="B150" s="262"/>
      <c r="C150" s="263"/>
      <c r="D150" s="203">
        <v>101869</v>
      </c>
      <c r="E150" s="21">
        <f>E40+E64+E88+E99+E112</f>
        <v>92605</v>
      </c>
      <c r="F150" s="21">
        <f>F120+F124+F128+F147</f>
        <v>14097</v>
      </c>
      <c r="G150" s="21">
        <v>0</v>
      </c>
      <c r="H150" s="209">
        <f>E150+F150+G150</f>
        <v>106702</v>
      </c>
    </row>
    <row r="151" spans="8:10" ht="12.75">
      <c r="H151" s="41"/>
      <c r="I151" s="34"/>
      <c r="J151" s="34"/>
    </row>
    <row r="152" spans="1:10" s="27" customFormat="1" ht="12.75">
      <c r="A152" s="260" t="s">
        <v>247</v>
      </c>
      <c r="B152" s="260"/>
      <c r="C152" s="260"/>
      <c r="D152" s="197"/>
      <c r="E152"/>
      <c r="F152"/>
      <c r="G152"/>
      <c r="H152" s="41"/>
      <c r="I152" s="159"/>
      <c r="J152" s="159"/>
    </row>
    <row r="153" ht="12.75">
      <c r="H153" s="41"/>
    </row>
    <row r="154" ht="12.75">
      <c r="H154" s="41"/>
    </row>
    <row r="155" ht="12.75">
      <c r="H155" s="41"/>
    </row>
    <row r="156" spans="3:8" ht="12.75">
      <c r="C156" s="31"/>
      <c r="D156" s="198"/>
      <c r="E156" s="256" t="s">
        <v>209</v>
      </c>
      <c r="F156" s="256"/>
      <c r="G156" s="256"/>
      <c r="H156" s="41"/>
    </row>
    <row r="157" spans="3:8" ht="12.75">
      <c r="C157" s="31"/>
      <c r="D157" s="198"/>
      <c r="E157" s="256" t="s">
        <v>0</v>
      </c>
      <c r="F157" s="256"/>
      <c r="G157" s="256"/>
      <c r="H157" s="41"/>
    </row>
    <row r="158" ht="12.75">
      <c r="H158" s="41"/>
    </row>
    <row r="159" ht="12.75">
      <c r="H159" s="41"/>
    </row>
    <row r="160" ht="12.75">
      <c r="H160" s="41"/>
    </row>
    <row r="161" ht="12.75">
      <c r="H161" s="41"/>
    </row>
    <row r="162" ht="12.75">
      <c r="H162" s="41"/>
    </row>
    <row r="163" ht="12.75">
      <c r="H163" s="41"/>
    </row>
    <row r="164" ht="12.75">
      <c r="H164" s="41"/>
    </row>
    <row r="165" ht="12.75">
      <c r="H165" s="41"/>
    </row>
    <row r="166" ht="12.75">
      <c r="H166" s="41"/>
    </row>
    <row r="167" ht="12.75">
      <c r="H167" s="41"/>
    </row>
    <row r="168" ht="12.75">
      <c r="H168" s="41"/>
    </row>
    <row r="169" ht="12.75">
      <c r="H169" s="41"/>
    </row>
    <row r="170" ht="12.75">
      <c r="H170" s="41"/>
    </row>
    <row r="171" spans="7:8" ht="12.75">
      <c r="G171" s="141"/>
      <c r="H171" s="41"/>
    </row>
    <row r="172" spans="7:8" ht="12.75">
      <c r="G172" s="141"/>
      <c r="H172" s="41"/>
    </row>
    <row r="173" spans="7:8" ht="12.75">
      <c r="G173" s="141"/>
      <c r="H173" s="41"/>
    </row>
    <row r="174" spans="7:8" ht="12.75">
      <c r="G174" s="141"/>
      <c r="H174" s="41"/>
    </row>
    <row r="175" spans="7:8" ht="12.75">
      <c r="G175" s="141"/>
      <c r="H175" s="41"/>
    </row>
    <row r="176" spans="7:8" ht="12.75">
      <c r="G176" s="141"/>
      <c r="H176" s="41"/>
    </row>
    <row r="177" spans="7:8" ht="12.75">
      <c r="G177" s="141"/>
      <c r="H177" s="41"/>
    </row>
    <row r="178" spans="7:8" ht="12.75">
      <c r="G178" s="141"/>
      <c r="H178" s="41"/>
    </row>
    <row r="179" spans="7:8" ht="12.75">
      <c r="G179" s="141"/>
      <c r="H179" s="41"/>
    </row>
    <row r="180" spans="7:8" ht="12.75">
      <c r="G180" s="141"/>
      <c r="H180" s="41"/>
    </row>
    <row r="181" spans="7:8" ht="12.75">
      <c r="G181" s="141"/>
      <c r="H181" s="41"/>
    </row>
    <row r="182" spans="7:8" ht="12.75">
      <c r="G182" s="141"/>
      <c r="H182" s="41"/>
    </row>
    <row r="183" spans="7:8" ht="12.75">
      <c r="G183" s="141"/>
      <c r="H183" s="41"/>
    </row>
    <row r="184" spans="7:8" ht="12.75">
      <c r="G184" s="141"/>
      <c r="H184" s="41"/>
    </row>
    <row r="185" spans="7:8" ht="12.75">
      <c r="G185" s="141"/>
      <c r="H185" s="41"/>
    </row>
    <row r="186" spans="7:8" ht="12.75">
      <c r="G186" s="141"/>
      <c r="H186" s="41"/>
    </row>
    <row r="187" spans="7:8" ht="12.75">
      <c r="G187" s="141"/>
      <c r="H187" s="41"/>
    </row>
    <row r="188" spans="7:8" ht="12.75">
      <c r="G188" s="141"/>
      <c r="H188" s="41"/>
    </row>
    <row r="189" spans="7:8" ht="12.75">
      <c r="G189" s="141"/>
      <c r="H189" s="41"/>
    </row>
    <row r="190" spans="7:8" ht="12.75">
      <c r="G190" s="141"/>
      <c r="H190" s="41"/>
    </row>
    <row r="191" spans="7:8" ht="12.75">
      <c r="G191" s="141"/>
      <c r="H191" s="41"/>
    </row>
    <row r="192" spans="7:8" ht="12.75">
      <c r="G192" s="141"/>
      <c r="H192" s="41"/>
    </row>
    <row r="193" spans="7:8" ht="12.75">
      <c r="G193" s="141"/>
      <c r="H193" s="41"/>
    </row>
    <row r="194" spans="7:8" ht="12.75">
      <c r="G194" s="141"/>
      <c r="H194" s="41"/>
    </row>
    <row r="195" spans="7:8" ht="12.75">
      <c r="G195" s="141"/>
      <c r="H195" s="41"/>
    </row>
    <row r="196" spans="7:8" ht="12.75">
      <c r="G196" s="141"/>
      <c r="H196" s="41"/>
    </row>
    <row r="197" spans="7:8" ht="12.75">
      <c r="G197" s="141"/>
      <c r="H197" s="41"/>
    </row>
    <row r="198" spans="7:8" ht="12.75">
      <c r="G198" s="141"/>
      <c r="H198" s="41"/>
    </row>
    <row r="199" spans="7:8" ht="12.75">
      <c r="G199" s="141"/>
      <c r="H199" s="41"/>
    </row>
    <row r="200" ht="12.75">
      <c r="H200" s="41"/>
    </row>
    <row r="201" ht="12.75">
      <c r="H201" s="41"/>
    </row>
    <row r="202" ht="12.75">
      <c r="H202" s="41"/>
    </row>
    <row r="203" ht="12.75">
      <c r="H203" s="41"/>
    </row>
    <row r="204" ht="12.75">
      <c r="H204" s="41"/>
    </row>
    <row r="205" ht="12.75">
      <c r="H205" s="41"/>
    </row>
    <row r="206" ht="12.75">
      <c r="H206" s="41"/>
    </row>
    <row r="207" ht="12.75">
      <c r="H207" s="41"/>
    </row>
    <row r="208" ht="12.75">
      <c r="H208" s="41"/>
    </row>
    <row r="209" ht="12.75">
      <c r="H209" s="41"/>
    </row>
    <row r="210" ht="12.75">
      <c r="H210" s="41"/>
    </row>
    <row r="211" ht="12.75">
      <c r="H211" s="41"/>
    </row>
    <row r="212" ht="12.75">
      <c r="H212" s="41"/>
    </row>
    <row r="213" ht="12.75">
      <c r="H213" s="41"/>
    </row>
    <row r="214" ht="12.75">
      <c r="H214" s="41"/>
    </row>
    <row r="215" ht="12.75">
      <c r="H215" s="41"/>
    </row>
    <row r="216" ht="12.75">
      <c r="H216" s="41"/>
    </row>
    <row r="217" ht="12.75">
      <c r="H217" s="41"/>
    </row>
    <row r="218" ht="12.75">
      <c r="H218" s="41"/>
    </row>
    <row r="219" ht="12.75">
      <c r="H219" s="41"/>
    </row>
    <row r="220" ht="12.75">
      <c r="H220" s="41"/>
    </row>
    <row r="221" ht="12.75">
      <c r="H221" s="41"/>
    </row>
    <row r="222" ht="12.75">
      <c r="H222" s="41"/>
    </row>
    <row r="223" ht="12.75">
      <c r="H223" s="41"/>
    </row>
    <row r="224" ht="12.75">
      <c r="H224" s="41"/>
    </row>
    <row r="225" ht="12.75">
      <c r="H225" s="41"/>
    </row>
    <row r="226" ht="12.75">
      <c r="H226" s="41"/>
    </row>
    <row r="227" ht="12.75">
      <c r="H227" s="41"/>
    </row>
    <row r="228" ht="12.75">
      <c r="H228" s="41"/>
    </row>
    <row r="229" ht="12.75">
      <c r="H229" s="41"/>
    </row>
    <row r="230" ht="12.75">
      <c r="H230" s="41"/>
    </row>
    <row r="231" ht="12.75">
      <c r="H231" s="41"/>
    </row>
    <row r="232" ht="12.75">
      <c r="H232" s="41"/>
    </row>
    <row r="233" ht="12.75">
      <c r="H233" s="41"/>
    </row>
    <row r="234" ht="12.75">
      <c r="H234" s="41"/>
    </row>
    <row r="235" ht="12.75">
      <c r="H235" s="41"/>
    </row>
    <row r="236" ht="12.75">
      <c r="H236" s="41"/>
    </row>
    <row r="237" ht="12.75">
      <c r="H237" s="41"/>
    </row>
    <row r="238" ht="12.75">
      <c r="H238" s="41"/>
    </row>
    <row r="239" ht="12.75">
      <c r="H239" s="41"/>
    </row>
    <row r="240" ht="12.75">
      <c r="H240" s="41"/>
    </row>
    <row r="241" ht="12.75">
      <c r="H241" s="41"/>
    </row>
    <row r="242" ht="12.75">
      <c r="H242" s="41"/>
    </row>
    <row r="243" ht="12.75">
      <c r="H243" s="41"/>
    </row>
    <row r="244" ht="12.75">
      <c r="H244" s="41"/>
    </row>
    <row r="245" ht="12.75">
      <c r="H245" s="41"/>
    </row>
    <row r="246" ht="12.75">
      <c r="H246" s="41"/>
    </row>
    <row r="247" ht="12.75">
      <c r="H247" s="41"/>
    </row>
    <row r="248" ht="12.75">
      <c r="H248" s="41"/>
    </row>
    <row r="249" ht="12.75">
      <c r="H249" s="41"/>
    </row>
    <row r="250" ht="12.75">
      <c r="H250" s="41"/>
    </row>
    <row r="251" ht="12.75">
      <c r="H251" s="41"/>
    </row>
    <row r="252" ht="12.75">
      <c r="H252" s="41"/>
    </row>
    <row r="253" ht="12.75">
      <c r="H253" s="41"/>
    </row>
    <row r="254" ht="12.75">
      <c r="H254" s="41"/>
    </row>
    <row r="255" ht="12.75">
      <c r="H255" s="41"/>
    </row>
    <row r="256" ht="12.75">
      <c r="H256" s="41"/>
    </row>
    <row r="257" ht="12.75">
      <c r="H257" s="41"/>
    </row>
    <row r="258" ht="12.75">
      <c r="H258" s="41"/>
    </row>
  </sheetData>
  <sheetProtection/>
  <mergeCells count="39">
    <mergeCell ref="E157:G157"/>
    <mergeCell ref="B42:H42"/>
    <mergeCell ref="B33:C33"/>
    <mergeCell ref="E156:G156"/>
    <mergeCell ref="C94:H94"/>
    <mergeCell ref="A152:C152"/>
    <mergeCell ref="A150:C150"/>
    <mergeCell ref="B125:C125"/>
    <mergeCell ref="B101:H101"/>
    <mergeCell ref="B66:H66"/>
    <mergeCell ref="A35:H35"/>
    <mergeCell ref="B21:C21"/>
    <mergeCell ref="B99:C99"/>
    <mergeCell ref="B113:C113"/>
    <mergeCell ref="B149:C149"/>
    <mergeCell ref="C121:H121"/>
    <mergeCell ref="B148:C148"/>
    <mergeCell ref="B115:H115"/>
    <mergeCell ref="B37:H37"/>
    <mergeCell ref="B30:C30"/>
    <mergeCell ref="B22:H22"/>
    <mergeCell ref="B32:C32"/>
    <mergeCell ref="B112:C112"/>
    <mergeCell ref="B4:C4"/>
    <mergeCell ref="B10:C10"/>
    <mergeCell ref="B6:H6"/>
    <mergeCell ref="B12:H12"/>
    <mergeCell ref="B90:H90"/>
    <mergeCell ref="A5:H5"/>
    <mergeCell ref="B88:C88"/>
    <mergeCell ref="B64:C64"/>
    <mergeCell ref="B40:C40"/>
    <mergeCell ref="A2:H2"/>
    <mergeCell ref="A3:H3"/>
    <mergeCell ref="B29:C29"/>
    <mergeCell ref="B31:C31"/>
    <mergeCell ref="B7:C7"/>
    <mergeCell ref="B20:C20"/>
    <mergeCell ref="B28:C28"/>
  </mergeCells>
  <printOptions headings="1" horizontalCentered="1"/>
  <pageMargins left="0.5905511811023623" right="0.5905511811023623" top="0.984251968503937" bottom="0.984251968503937" header="0.5118110236220472" footer="0.511811023622047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Layout" workbookViewId="0" topLeftCell="A13">
      <selection activeCell="A25" sqref="A25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4.7109375" style="0" customWidth="1"/>
    <col min="4" max="4" width="32.8515625" style="80" customWidth="1"/>
    <col min="5" max="5" width="9.7109375" style="80" customWidth="1"/>
    <col min="6" max="6" width="9.140625" style="87" customWidth="1"/>
    <col min="9" max="9" width="9.140625" style="88" customWidth="1"/>
  </cols>
  <sheetData>
    <row r="1" spans="1:9" s="44" customFormat="1" ht="49.5" customHeight="1">
      <c r="A1" s="272" t="s">
        <v>217</v>
      </c>
      <c r="B1" s="272"/>
      <c r="C1" s="272"/>
      <c r="D1" s="272"/>
      <c r="E1" s="272"/>
      <c r="F1" s="272"/>
      <c r="G1" s="272"/>
      <c r="H1" s="272"/>
      <c r="I1" s="272"/>
    </row>
    <row r="2" spans="1:9" s="44" customFormat="1" ht="14.25" customHeight="1">
      <c r="A2" s="275" t="s">
        <v>7</v>
      </c>
      <c r="B2" s="275"/>
      <c r="C2" s="275"/>
      <c r="D2" s="275"/>
      <c r="E2" s="275"/>
      <c r="F2" s="275"/>
      <c r="G2" s="275"/>
      <c r="H2" s="275"/>
      <c r="I2" s="275"/>
    </row>
    <row r="3" spans="1:9" s="47" customFormat="1" ht="65.25" customHeight="1">
      <c r="A3" s="186" t="s">
        <v>68</v>
      </c>
      <c r="B3" s="273" t="s">
        <v>69</v>
      </c>
      <c r="C3" s="273"/>
      <c r="D3" s="45" t="s">
        <v>70</v>
      </c>
      <c r="E3" s="45" t="s">
        <v>246</v>
      </c>
      <c r="F3" s="46" t="s">
        <v>71</v>
      </c>
      <c r="G3" s="46" t="s">
        <v>72</v>
      </c>
      <c r="H3" s="46" t="s">
        <v>73</v>
      </c>
      <c r="I3" s="46" t="s">
        <v>218</v>
      </c>
    </row>
    <row r="4" spans="1:9" s="51" customFormat="1" ht="12.75" customHeight="1">
      <c r="A4" s="269" t="s">
        <v>55</v>
      </c>
      <c r="B4" s="270"/>
      <c r="C4" s="270"/>
      <c r="D4" s="271"/>
      <c r="E4" s="218"/>
      <c r="F4" s="48"/>
      <c r="G4" s="49"/>
      <c r="H4" s="49"/>
      <c r="I4" s="50"/>
    </row>
    <row r="5" spans="1:9" s="51" customFormat="1" ht="25.5">
      <c r="A5" s="52" t="s">
        <v>74</v>
      </c>
      <c r="B5" s="52" t="s">
        <v>75</v>
      </c>
      <c r="C5" s="53"/>
      <c r="D5" s="54" t="s">
        <v>76</v>
      </c>
      <c r="E5" s="54"/>
      <c r="F5" s="55"/>
      <c r="G5" s="55"/>
      <c r="H5" s="55">
        <f>H6</f>
        <v>0</v>
      </c>
      <c r="I5" s="55">
        <f>I6</f>
        <v>0</v>
      </c>
    </row>
    <row r="6" spans="1:9" s="51" customFormat="1" ht="25.5">
      <c r="A6" s="56"/>
      <c r="B6" s="56"/>
      <c r="C6" s="57" t="s">
        <v>77</v>
      </c>
      <c r="D6" s="58" t="s">
        <v>78</v>
      </c>
      <c r="E6" s="58"/>
      <c r="F6" s="59"/>
      <c r="G6" s="59"/>
      <c r="H6" s="59">
        <v>0</v>
      </c>
      <c r="I6" s="60">
        <f>SUM(F6:H6)</f>
        <v>0</v>
      </c>
    </row>
    <row r="7" spans="1:9" s="51" customFormat="1" ht="25.5">
      <c r="A7" s="52" t="s">
        <v>79</v>
      </c>
      <c r="B7" s="52" t="s">
        <v>80</v>
      </c>
      <c r="C7" s="53"/>
      <c r="D7" s="54" t="s">
        <v>81</v>
      </c>
      <c r="E7" s="54"/>
      <c r="F7" s="61"/>
      <c r="G7" s="61"/>
      <c r="H7" s="61">
        <f>H8</f>
        <v>0</v>
      </c>
      <c r="I7" s="61">
        <f>I8</f>
        <v>0</v>
      </c>
    </row>
    <row r="8" spans="1:9" s="51" customFormat="1" ht="38.25">
      <c r="A8" s="62"/>
      <c r="B8" s="62"/>
      <c r="C8" s="57" t="s">
        <v>82</v>
      </c>
      <c r="D8" s="58" t="s">
        <v>83</v>
      </c>
      <c r="E8" s="58"/>
      <c r="F8" s="60"/>
      <c r="G8" s="63"/>
      <c r="H8" s="63"/>
      <c r="I8" s="64"/>
    </row>
    <row r="9" spans="1:9" s="51" customFormat="1" ht="12.75">
      <c r="A9" s="52" t="s">
        <v>84</v>
      </c>
      <c r="B9" s="52" t="s">
        <v>85</v>
      </c>
      <c r="C9" s="53"/>
      <c r="D9" s="54" t="s">
        <v>86</v>
      </c>
      <c r="E9" s="54"/>
      <c r="F9" s="61"/>
      <c r="G9" s="61"/>
      <c r="H9" s="61">
        <f>H10</f>
        <v>0</v>
      </c>
      <c r="I9" s="61">
        <f>I10</f>
        <v>0</v>
      </c>
    </row>
    <row r="10" spans="1:9" s="51" customFormat="1" ht="12.75">
      <c r="A10" s="62"/>
      <c r="B10" s="62"/>
      <c r="C10" s="57" t="s">
        <v>87</v>
      </c>
      <c r="D10" s="58" t="s">
        <v>88</v>
      </c>
      <c r="E10" s="58"/>
      <c r="F10" s="60"/>
      <c r="G10" s="60"/>
      <c r="H10" s="60">
        <f>H11</f>
        <v>0</v>
      </c>
      <c r="I10" s="60">
        <f>I11</f>
        <v>0</v>
      </c>
    </row>
    <row r="11" spans="1:9" s="51" customFormat="1" ht="30" customHeight="1">
      <c r="A11" s="62"/>
      <c r="B11" s="65"/>
      <c r="C11" s="66"/>
      <c r="D11" s="58" t="s">
        <v>89</v>
      </c>
      <c r="E11" s="58"/>
      <c r="F11" s="59"/>
      <c r="G11" s="63"/>
      <c r="H11" s="63"/>
      <c r="I11" s="64"/>
    </row>
    <row r="12" spans="1:9" s="51" customFormat="1" ht="30" customHeight="1">
      <c r="A12" s="52" t="s">
        <v>90</v>
      </c>
      <c r="B12" s="52" t="s">
        <v>91</v>
      </c>
      <c r="C12" s="53"/>
      <c r="D12" s="54" t="s">
        <v>92</v>
      </c>
      <c r="E12" s="54">
        <v>6466</v>
      </c>
      <c r="F12" s="61">
        <v>5680</v>
      </c>
      <c r="G12" s="61">
        <v>700</v>
      </c>
      <c r="H12" s="61">
        <f>H13</f>
        <v>0</v>
      </c>
      <c r="I12" s="61">
        <f>SUM(F12:H12)</f>
        <v>6380</v>
      </c>
    </row>
    <row r="13" spans="1:9" s="51" customFormat="1" ht="18.75" customHeight="1">
      <c r="A13" s="67"/>
      <c r="B13" s="67"/>
      <c r="C13" s="57" t="s">
        <v>93</v>
      </c>
      <c r="D13" s="58" t="s">
        <v>94</v>
      </c>
      <c r="E13" s="58"/>
      <c r="F13" s="59">
        <v>0</v>
      </c>
      <c r="G13" s="59">
        <v>0</v>
      </c>
      <c r="H13" s="59">
        <v>0</v>
      </c>
      <c r="I13" s="60">
        <v>0</v>
      </c>
    </row>
    <row r="14" spans="1:9" s="51" customFormat="1" ht="18.75" customHeight="1">
      <c r="A14" s="67"/>
      <c r="B14" s="67"/>
      <c r="C14" s="57" t="s">
        <v>95</v>
      </c>
      <c r="D14" s="58" t="s">
        <v>96</v>
      </c>
      <c r="E14" s="58">
        <v>6466</v>
      </c>
      <c r="F14" s="59">
        <v>5680</v>
      </c>
      <c r="G14" s="59">
        <v>700</v>
      </c>
      <c r="H14" s="59">
        <v>0</v>
      </c>
      <c r="I14" s="60">
        <f>SUM(F14:H14)</f>
        <v>6380</v>
      </c>
    </row>
    <row r="15" spans="1:9" s="51" customFormat="1" ht="33.75" customHeight="1">
      <c r="A15" s="52" t="s">
        <v>97</v>
      </c>
      <c r="B15" s="52" t="s">
        <v>98</v>
      </c>
      <c r="C15" s="53"/>
      <c r="D15" s="54" t="s">
        <v>99</v>
      </c>
      <c r="E15" s="54"/>
      <c r="F15" s="61"/>
      <c r="G15" s="61"/>
      <c r="H15" s="61">
        <f>H16</f>
        <v>0</v>
      </c>
      <c r="I15" s="61">
        <f aca="true" t="shared" si="0" ref="I15:I22">SUM(F15:H15)</f>
        <v>0</v>
      </c>
    </row>
    <row r="16" spans="1:9" s="51" customFormat="1" ht="25.5">
      <c r="A16" s="67"/>
      <c r="B16" s="67"/>
      <c r="C16" s="57" t="s">
        <v>100</v>
      </c>
      <c r="D16" s="58" t="s">
        <v>101</v>
      </c>
      <c r="E16" s="58"/>
      <c r="F16" s="68"/>
      <c r="G16" s="59"/>
      <c r="H16" s="59">
        <v>0</v>
      </c>
      <c r="I16" s="60">
        <f t="shared" si="0"/>
        <v>0</v>
      </c>
    </row>
    <row r="17" spans="1:9" s="51" customFormat="1" ht="12.75">
      <c r="A17" s="52" t="s">
        <v>102</v>
      </c>
      <c r="B17" s="52" t="s">
        <v>103</v>
      </c>
      <c r="C17" s="53"/>
      <c r="D17" s="54" t="s">
        <v>104</v>
      </c>
      <c r="E17" s="54"/>
      <c r="F17" s="69"/>
      <c r="G17" s="69"/>
      <c r="H17" s="69">
        <f>H18</f>
        <v>0</v>
      </c>
      <c r="I17" s="61">
        <f t="shared" si="0"/>
        <v>0</v>
      </c>
    </row>
    <row r="18" spans="1:9" s="51" customFormat="1" ht="25.5">
      <c r="A18" s="67"/>
      <c r="B18" s="67"/>
      <c r="C18" s="57" t="s">
        <v>105</v>
      </c>
      <c r="D18" s="58" t="s">
        <v>106</v>
      </c>
      <c r="E18" s="58"/>
      <c r="F18" s="70"/>
      <c r="G18" s="59"/>
      <c r="H18" s="59">
        <v>0</v>
      </c>
      <c r="I18" s="60">
        <f t="shared" si="0"/>
        <v>0</v>
      </c>
    </row>
    <row r="19" spans="1:9" s="51" customFormat="1" ht="15.75">
      <c r="A19" s="71" t="s">
        <v>107</v>
      </c>
      <c r="B19" s="72"/>
      <c r="C19" s="72"/>
      <c r="D19" s="54" t="s">
        <v>108</v>
      </c>
      <c r="E19" s="54">
        <v>95403</v>
      </c>
      <c r="F19" s="73">
        <f>F20+F21</f>
        <v>86925</v>
      </c>
      <c r="G19" s="73">
        <f>G20+G21</f>
        <v>13397</v>
      </c>
      <c r="H19" s="73">
        <v>0</v>
      </c>
      <c r="I19" s="61">
        <f t="shared" si="0"/>
        <v>100322</v>
      </c>
    </row>
    <row r="20" spans="1:9" s="51" customFormat="1" ht="15.75">
      <c r="A20" s="74"/>
      <c r="B20" s="48"/>
      <c r="C20" s="48"/>
      <c r="D20" s="75" t="s">
        <v>109</v>
      </c>
      <c r="E20" s="75">
        <v>85834</v>
      </c>
      <c r="F20" s="76">
        <v>78638</v>
      </c>
      <c r="G20" s="76">
        <v>8843</v>
      </c>
      <c r="H20" s="76">
        <v>0</v>
      </c>
      <c r="I20" s="60">
        <f t="shared" si="0"/>
        <v>87481</v>
      </c>
    </row>
    <row r="21" spans="1:9" s="51" customFormat="1" ht="25.5">
      <c r="A21" s="74"/>
      <c r="B21" s="48"/>
      <c r="C21" s="48"/>
      <c r="D21" s="75" t="s">
        <v>110</v>
      </c>
      <c r="E21" s="75">
        <v>9569</v>
      </c>
      <c r="F21" s="76">
        <v>8287</v>
      </c>
      <c r="G21" s="76">
        <v>4554</v>
      </c>
      <c r="H21" s="76">
        <f>(H22-H14-H20)</f>
        <v>0</v>
      </c>
      <c r="I21" s="60">
        <f t="shared" si="0"/>
        <v>12841</v>
      </c>
    </row>
    <row r="22" spans="1:9" s="79" customFormat="1" ht="41.25" customHeight="1">
      <c r="A22" s="71"/>
      <c r="B22" s="71"/>
      <c r="C22" s="71"/>
      <c r="D22" s="77" t="s">
        <v>111</v>
      </c>
      <c r="E22" s="54">
        <v>101869</v>
      </c>
      <c r="F22" s="78">
        <f>F12+F19</f>
        <v>92605</v>
      </c>
      <c r="G22" s="78">
        <f>G12+G19</f>
        <v>14097</v>
      </c>
      <c r="H22" s="78">
        <f>H5+H7+H9+H12+H15+H17+H19</f>
        <v>0</v>
      </c>
      <c r="I22" s="61">
        <f t="shared" si="0"/>
        <v>106702</v>
      </c>
    </row>
    <row r="23" spans="4:9" s="47" customFormat="1" ht="12.75">
      <c r="D23" s="80"/>
      <c r="E23" s="80"/>
      <c r="F23" s="81"/>
      <c r="G23" s="82"/>
      <c r="H23" s="82"/>
      <c r="I23" s="83"/>
    </row>
    <row r="24" spans="1:9" ht="12.75">
      <c r="A24" s="274" t="s">
        <v>247</v>
      </c>
      <c r="B24" s="274"/>
      <c r="C24" s="274"/>
      <c r="D24" s="274"/>
      <c r="E24" s="210"/>
      <c r="F24" s="84"/>
      <c r="G24" s="85"/>
      <c r="H24" s="85"/>
      <c r="I24" s="86"/>
    </row>
    <row r="25" spans="6:9" ht="12.75">
      <c r="F25" s="268" t="s">
        <v>209</v>
      </c>
      <c r="G25" s="268"/>
      <c r="H25" s="268"/>
      <c r="I25" s="268"/>
    </row>
    <row r="26" spans="6:9" ht="12.75">
      <c r="F26" s="268" t="s">
        <v>0</v>
      </c>
      <c r="G26" s="268"/>
      <c r="H26" s="268"/>
      <c r="I26" s="268"/>
    </row>
  </sheetData>
  <sheetProtection/>
  <mergeCells count="7">
    <mergeCell ref="F25:I25"/>
    <mergeCell ref="F26:I26"/>
    <mergeCell ref="A4:D4"/>
    <mergeCell ref="A1:I1"/>
    <mergeCell ref="B3:C3"/>
    <mergeCell ref="A24:D24"/>
    <mergeCell ref="A2:I2"/>
  </mergeCells>
  <printOptions headings="1"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Layout" workbookViewId="0" topLeftCell="A1">
      <selection activeCell="A21" sqref="A21"/>
    </sheetView>
  </sheetViews>
  <sheetFormatPr defaultColWidth="9.140625" defaultRowHeight="12.75"/>
  <cols>
    <col min="1" max="1" width="5.57421875" style="47" customWidth="1"/>
    <col min="2" max="3" width="7.421875" style="47" customWidth="1"/>
    <col min="4" max="4" width="27.00390625" style="47" customWidth="1"/>
    <col min="5" max="5" width="10.421875" style="47" customWidth="1"/>
    <col min="6" max="6" width="12.00390625" style="112" customWidth="1"/>
    <col min="7" max="7" width="11.140625" style="47" customWidth="1"/>
    <col min="8" max="8" width="9.28125" style="47" bestFit="1" customWidth="1"/>
    <col min="9" max="9" width="12.421875" style="47" bestFit="1" customWidth="1"/>
  </cols>
  <sheetData>
    <row r="1" spans="1:9" s="89" customFormat="1" ht="55.5" customHeight="1">
      <c r="A1" s="272" t="s">
        <v>217</v>
      </c>
      <c r="B1" s="272"/>
      <c r="C1" s="272"/>
      <c r="D1" s="272"/>
      <c r="E1" s="272"/>
      <c r="F1" s="272"/>
      <c r="G1" s="272"/>
      <c r="H1" s="272"/>
      <c r="I1" s="272"/>
    </row>
    <row r="2" spans="1:9" s="89" customFormat="1" ht="15.75" customHeight="1">
      <c r="A2" s="275" t="s">
        <v>10</v>
      </c>
      <c r="B2" s="275"/>
      <c r="C2" s="275"/>
      <c r="D2" s="275"/>
      <c r="E2" s="275"/>
      <c r="F2" s="275"/>
      <c r="G2" s="275"/>
      <c r="H2" s="275"/>
      <c r="I2" s="275"/>
    </row>
    <row r="3" spans="1:9" s="80" customFormat="1" ht="45">
      <c r="A3" s="90" t="s">
        <v>112</v>
      </c>
      <c r="B3" s="277" t="s">
        <v>113</v>
      </c>
      <c r="C3" s="278"/>
      <c r="D3" s="91" t="s">
        <v>114</v>
      </c>
      <c r="E3" s="90" t="s">
        <v>246</v>
      </c>
      <c r="F3" s="92" t="s">
        <v>71</v>
      </c>
      <c r="G3" s="92" t="s">
        <v>72</v>
      </c>
      <c r="H3" s="92" t="s">
        <v>73</v>
      </c>
      <c r="I3" s="162" t="s">
        <v>218</v>
      </c>
    </row>
    <row r="4" spans="1:9" ht="25.5" customHeight="1">
      <c r="A4" s="65"/>
      <c r="B4" s="93"/>
      <c r="C4" s="93"/>
      <c r="D4" s="94" t="s">
        <v>55</v>
      </c>
      <c r="E4" s="215"/>
      <c r="F4" s="154"/>
      <c r="G4" s="154"/>
      <c r="H4" s="154"/>
      <c r="I4" s="184"/>
    </row>
    <row r="5" spans="1:9" ht="12.75">
      <c r="A5" s="65" t="s">
        <v>74</v>
      </c>
      <c r="B5" s="96"/>
      <c r="C5" s="96"/>
      <c r="D5" s="97" t="s">
        <v>115</v>
      </c>
      <c r="E5" s="97"/>
      <c r="F5" s="155"/>
      <c r="G5" s="156"/>
      <c r="H5" s="156"/>
      <c r="I5" s="183"/>
    </row>
    <row r="6" spans="1:9" ht="12.75">
      <c r="A6" s="65"/>
      <c r="B6" s="96" t="s">
        <v>116</v>
      </c>
      <c r="C6" s="96"/>
      <c r="D6" s="22" t="s">
        <v>117</v>
      </c>
      <c r="E6" s="97">
        <v>59286</v>
      </c>
      <c r="F6" s="155">
        <v>55930</v>
      </c>
      <c r="G6" s="156">
        <v>7690</v>
      </c>
      <c r="H6" s="156">
        <v>0</v>
      </c>
      <c r="I6" s="183">
        <f>SUM(F6:G6)</f>
        <v>63620</v>
      </c>
    </row>
    <row r="7" spans="1:9" ht="25.5">
      <c r="A7" s="65"/>
      <c r="B7" s="96" t="s">
        <v>118</v>
      </c>
      <c r="C7" s="96"/>
      <c r="D7" s="22" t="s">
        <v>119</v>
      </c>
      <c r="E7" s="97">
        <v>16007</v>
      </c>
      <c r="F7" s="155">
        <v>15101</v>
      </c>
      <c r="G7" s="156">
        <v>2076</v>
      </c>
      <c r="H7" s="156">
        <v>0</v>
      </c>
      <c r="I7" s="98">
        <f>SUM(F7:G7)</f>
        <v>17177</v>
      </c>
    </row>
    <row r="8" spans="1:9" ht="12.75">
      <c r="A8" s="65"/>
      <c r="B8" s="96" t="s">
        <v>120</v>
      </c>
      <c r="C8" s="96"/>
      <c r="D8" s="22" t="s">
        <v>121</v>
      </c>
      <c r="E8" s="97">
        <v>26450</v>
      </c>
      <c r="F8" s="155">
        <v>21574</v>
      </c>
      <c r="G8" s="156">
        <v>4331</v>
      </c>
      <c r="H8" s="156">
        <v>0</v>
      </c>
      <c r="I8" s="183">
        <f>SUM(F8:G8)</f>
        <v>25905</v>
      </c>
    </row>
    <row r="9" spans="1:9" ht="25.5">
      <c r="A9" s="65"/>
      <c r="B9" s="96" t="s">
        <v>122</v>
      </c>
      <c r="C9" s="96"/>
      <c r="D9" s="99" t="s">
        <v>123</v>
      </c>
      <c r="E9" s="99"/>
      <c r="F9" s="157"/>
      <c r="G9" s="156"/>
      <c r="H9" s="156">
        <v>0</v>
      </c>
      <c r="I9" s="183"/>
    </row>
    <row r="10" spans="1:9" ht="12.75">
      <c r="A10" s="65"/>
      <c r="B10" s="96"/>
      <c r="C10" s="96" t="s">
        <v>124</v>
      </c>
      <c r="D10" s="97" t="s">
        <v>125</v>
      </c>
      <c r="E10" s="97"/>
      <c r="F10" s="157"/>
      <c r="G10" s="156"/>
      <c r="H10" s="156">
        <v>0</v>
      </c>
      <c r="I10" s="183"/>
    </row>
    <row r="11" spans="1:9" s="103" customFormat="1" ht="30">
      <c r="A11" s="100"/>
      <c r="B11" s="101"/>
      <c r="C11" s="101"/>
      <c r="D11" s="102" t="s">
        <v>126</v>
      </c>
      <c r="E11" s="213">
        <v>101743</v>
      </c>
      <c r="F11" s="182">
        <f>SUM(F6:F10)</f>
        <v>92605</v>
      </c>
      <c r="G11" s="182">
        <f>SUM(G6:G10)</f>
        <v>14097</v>
      </c>
      <c r="H11" s="182">
        <v>0</v>
      </c>
      <c r="I11" s="185">
        <f>SUM(F11:H11)</f>
        <v>106702</v>
      </c>
    </row>
    <row r="12" spans="1:9" ht="25.5" customHeight="1">
      <c r="A12" s="67"/>
      <c r="B12" s="93"/>
      <c r="C12" s="93"/>
      <c r="D12" s="94" t="s">
        <v>186</v>
      </c>
      <c r="E12" s="215"/>
      <c r="F12" s="95"/>
      <c r="G12" s="95"/>
      <c r="H12" s="95"/>
      <c r="I12" s="95"/>
    </row>
    <row r="13" spans="1:9" ht="12.75">
      <c r="A13" s="67" t="s">
        <v>79</v>
      </c>
      <c r="B13" s="104"/>
      <c r="C13" s="104"/>
      <c r="D13" s="58" t="s">
        <v>127</v>
      </c>
      <c r="E13" s="58"/>
      <c r="F13" s="95"/>
      <c r="G13" s="67"/>
      <c r="H13" s="67"/>
      <c r="I13" s="67"/>
    </row>
    <row r="14" spans="1:9" ht="12.75">
      <c r="A14" s="67"/>
      <c r="B14" s="105" t="s">
        <v>128</v>
      </c>
      <c r="C14" s="105"/>
      <c r="D14" s="22" t="s">
        <v>129</v>
      </c>
      <c r="E14" s="97">
        <v>126</v>
      </c>
      <c r="F14" s="106">
        <v>0</v>
      </c>
      <c r="G14" s="98">
        <v>0</v>
      </c>
      <c r="H14" s="98">
        <v>0</v>
      </c>
      <c r="I14" s="98">
        <f>SUM(F14:H14)</f>
        <v>0</v>
      </c>
    </row>
    <row r="15" spans="1:9" ht="12.75">
      <c r="A15" s="67"/>
      <c r="B15" s="105" t="s">
        <v>130</v>
      </c>
      <c r="C15" s="105"/>
      <c r="D15" s="22" t="s">
        <v>131</v>
      </c>
      <c r="E15" s="97"/>
      <c r="F15" s="106">
        <v>0</v>
      </c>
      <c r="G15" s="98">
        <v>0</v>
      </c>
      <c r="H15" s="98">
        <v>0</v>
      </c>
      <c r="I15" s="98">
        <f>SUM(F15:H15)</f>
        <v>0</v>
      </c>
    </row>
    <row r="16" spans="1:9" ht="25.5">
      <c r="A16" s="67"/>
      <c r="B16" s="105" t="s">
        <v>132</v>
      </c>
      <c r="C16" s="104"/>
      <c r="D16" s="58" t="s">
        <v>133</v>
      </c>
      <c r="E16" s="58"/>
      <c r="F16" s="106">
        <v>0</v>
      </c>
      <c r="G16" s="98">
        <v>0</v>
      </c>
      <c r="H16" s="98">
        <v>0</v>
      </c>
      <c r="I16" s="98">
        <f>SUM(F16:H16)</f>
        <v>0</v>
      </c>
    </row>
    <row r="17" spans="1:9" ht="25.5">
      <c r="A17" s="107"/>
      <c r="B17" s="108"/>
      <c r="C17" s="108"/>
      <c r="D17" s="54" t="s">
        <v>134</v>
      </c>
      <c r="E17" s="214">
        <v>126</v>
      </c>
      <c r="F17" s="109">
        <f>SUM(F14:F16)</f>
        <v>0</v>
      </c>
      <c r="G17" s="109">
        <f>SUM(G14:G16)</f>
        <v>0</v>
      </c>
      <c r="H17" s="109">
        <f>SUM(H14:H16)</f>
        <v>0</v>
      </c>
      <c r="I17" s="109">
        <f>SUM(I14:I16)</f>
        <v>0</v>
      </c>
    </row>
    <row r="18" spans="1:9" ht="12.75">
      <c r="A18" s="107"/>
      <c r="B18" s="107"/>
      <c r="C18" s="107"/>
      <c r="D18" s="54" t="s">
        <v>135</v>
      </c>
      <c r="E18" s="214">
        <v>101869</v>
      </c>
      <c r="F18" s="110">
        <f>SUM(F11+F17)</f>
        <v>92605</v>
      </c>
      <c r="G18" s="110">
        <f>SUM(G11+G17)</f>
        <v>14097</v>
      </c>
      <c r="H18" s="158">
        <f>SUM(H11+H17)</f>
        <v>0</v>
      </c>
      <c r="I18" s="158">
        <f>SUM(I11+I17)</f>
        <v>106702</v>
      </c>
    </row>
    <row r="19" spans="1:9" ht="12.75">
      <c r="A19" s="93"/>
      <c r="B19" s="93"/>
      <c r="C19" s="93"/>
      <c r="D19" s="93"/>
      <c r="E19" s="93"/>
      <c r="F19" s="111"/>
      <c r="G19" s="93"/>
      <c r="H19" s="93"/>
      <c r="I19" s="93"/>
    </row>
    <row r="20" spans="1:5" ht="12.75">
      <c r="A20" s="279" t="s">
        <v>247</v>
      </c>
      <c r="B20" s="279"/>
      <c r="C20" s="279"/>
      <c r="D20" s="279"/>
      <c r="E20" s="211"/>
    </row>
    <row r="21" spans="6:9" ht="12.75">
      <c r="F21" s="276" t="s">
        <v>209</v>
      </c>
      <c r="G21" s="276"/>
      <c r="H21" s="276"/>
      <c r="I21" s="276"/>
    </row>
    <row r="22" spans="6:9" ht="12.75">
      <c r="F22" s="276" t="s">
        <v>0</v>
      </c>
      <c r="G22" s="276"/>
      <c r="H22" s="276"/>
      <c r="I22" s="276"/>
    </row>
  </sheetData>
  <sheetProtection/>
  <mergeCells count="6">
    <mergeCell ref="F22:I22"/>
    <mergeCell ref="A1:I1"/>
    <mergeCell ref="B3:C3"/>
    <mergeCell ref="A20:D20"/>
    <mergeCell ref="F21:I21"/>
    <mergeCell ref="A2:I2"/>
  </mergeCells>
  <printOptions headings="1"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view="pageLayout" workbookViewId="0" topLeftCell="A1">
      <selection activeCell="A7" sqref="A7"/>
    </sheetView>
  </sheetViews>
  <sheetFormatPr defaultColWidth="9.140625" defaultRowHeight="12.75"/>
  <cols>
    <col min="1" max="1" width="21.57421875" style="0" bestFit="1" customWidth="1"/>
    <col min="2" max="2" width="8.57421875" style="0" bestFit="1" customWidth="1"/>
    <col min="3" max="4" width="8.140625" style="0" customWidth="1"/>
    <col min="5" max="5" width="8.57421875" style="0" customWidth="1"/>
    <col min="6" max="6" width="8.28125" style="0" customWidth="1"/>
    <col min="7" max="8" width="8.57421875" style="0" customWidth="1"/>
    <col min="9" max="10" width="8.421875" style="0" customWidth="1"/>
    <col min="11" max="11" width="8.28125" style="0" customWidth="1"/>
    <col min="12" max="12" width="8.140625" style="0" customWidth="1"/>
    <col min="13" max="13" width="8.00390625" style="0" customWidth="1"/>
  </cols>
  <sheetData>
    <row r="1" spans="1:14" ht="47.25" customHeight="1">
      <c r="A1" s="280" t="s">
        <v>219</v>
      </c>
      <c r="B1" s="280"/>
      <c r="C1" s="280"/>
      <c r="D1" s="280"/>
      <c r="E1" s="280"/>
      <c r="F1" s="280"/>
      <c r="G1" s="280"/>
      <c r="H1" s="280"/>
      <c r="I1" s="281"/>
      <c r="J1" s="281"/>
      <c r="K1" s="281"/>
      <c r="L1" s="281"/>
      <c r="M1" s="281"/>
      <c r="N1" s="281"/>
    </row>
    <row r="2" spans="1:14" ht="12.75">
      <c r="A2" s="113" t="s">
        <v>70</v>
      </c>
      <c r="B2" s="114" t="s">
        <v>136</v>
      </c>
      <c r="C2" s="114" t="s">
        <v>137</v>
      </c>
      <c r="D2" s="114" t="s">
        <v>138</v>
      </c>
      <c r="E2" s="114" t="s">
        <v>139</v>
      </c>
      <c r="F2" s="114" t="s">
        <v>140</v>
      </c>
      <c r="G2" s="114" t="s">
        <v>141</v>
      </c>
      <c r="H2" s="114" t="s">
        <v>142</v>
      </c>
      <c r="I2" s="114" t="s">
        <v>143</v>
      </c>
      <c r="J2" s="114" t="s">
        <v>144</v>
      </c>
      <c r="K2" s="114" t="s">
        <v>145</v>
      </c>
      <c r="L2" s="114" t="s">
        <v>146</v>
      </c>
      <c r="M2" s="114" t="s">
        <v>147</v>
      </c>
      <c r="N2" s="114" t="s">
        <v>148</v>
      </c>
    </row>
    <row r="3" spans="1:14" ht="21">
      <c r="A3" s="115" t="s">
        <v>149</v>
      </c>
      <c r="B3" s="116">
        <v>8100</v>
      </c>
      <c r="C3" s="116">
        <v>8102</v>
      </c>
      <c r="D3" s="116">
        <v>8101</v>
      </c>
      <c r="E3" s="117">
        <v>8102</v>
      </c>
      <c r="F3" s="34">
        <v>9634</v>
      </c>
      <c r="G3" s="117">
        <v>8102</v>
      </c>
      <c r="H3" s="117">
        <v>8101</v>
      </c>
      <c r="I3" s="34">
        <v>9676</v>
      </c>
      <c r="J3" s="117">
        <v>8101</v>
      </c>
      <c r="K3" s="117">
        <v>8102</v>
      </c>
      <c r="L3" s="117">
        <v>8101</v>
      </c>
      <c r="M3" s="117">
        <v>8100</v>
      </c>
      <c r="N3" s="118">
        <f>SUM(B3:M3)</f>
        <v>100322</v>
      </c>
    </row>
    <row r="4" spans="1:14" ht="22.5" customHeight="1">
      <c r="A4" s="119" t="s">
        <v>150</v>
      </c>
      <c r="B4" s="120">
        <f>SUM(B3)</f>
        <v>8100</v>
      </c>
      <c r="C4" s="120">
        <f aca="true" t="shared" si="0" ref="C4:N4">SUM(C3)</f>
        <v>8102</v>
      </c>
      <c r="D4" s="120">
        <f t="shared" si="0"/>
        <v>8101</v>
      </c>
      <c r="E4" s="120">
        <f t="shared" si="0"/>
        <v>8102</v>
      </c>
      <c r="F4" s="120">
        <f t="shared" si="0"/>
        <v>9634</v>
      </c>
      <c r="G4" s="120">
        <f t="shared" si="0"/>
        <v>8102</v>
      </c>
      <c r="H4" s="120">
        <f t="shared" si="0"/>
        <v>8101</v>
      </c>
      <c r="I4" s="120">
        <f t="shared" si="0"/>
        <v>9676</v>
      </c>
      <c r="J4" s="120">
        <f>SUM(J3)</f>
        <v>8101</v>
      </c>
      <c r="K4" s="120">
        <f>SUM(K3)</f>
        <v>8102</v>
      </c>
      <c r="L4" s="120">
        <f>SUM(L3)</f>
        <v>8101</v>
      </c>
      <c r="M4" s="120">
        <f>SUM(M3)</f>
        <v>8100</v>
      </c>
      <c r="N4" s="120">
        <f t="shared" si="0"/>
        <v>100322</v>
      </c>
    </row>
    <row r="6" spans="1:3" ht="12.75">
      <c r="A6" s="274" t="s">
        <v>247</v>
      </c>
      <c r="B6" s="274"/>
      <c r="C6" s="274"/>
    </row>
    <row r="7" spans="1:14" ht="15.75">
      <c r="A7" s="121"/>
      <c r="B7" s="121"/>
      <c r="C7" s="121"/>
      <c r="D7" s="121"/>
      <c r="E7" s="121"/>
      <c r="F7" s="121"/>
      <c r="I7" s="282" t="s">
        <v>209</v>
      </c>
      <c r="J7" s="282"/>
      <c r="K7" s="282"/>
      <c r="L7" s="282"/>
      <c r="M7" s="282"/>
      <c r="N7" s="282"/>
    </row>
    <row r="8" spans="1:14" ht="15.75">
      <c r="A8" s="121"/>
      <c r="B8" s="121"/>
      <c r="C8" s="121"/>
      <c r="D8" s="121"/>
      <c r="E8" s="121"/>
      <c r="F8" s="121"/>
      <c r="G8" s="121"/>
      <c r="I8" s="256" t="s">
        <v>0</v>
      </c>
      <c r="J8" s="256"/>
      <c r="K8" s="256"/>
      <c r="L8" s="256"/>
      <c r="M8" s="256"/>
      <c r="N8" s="256"/>
    </row>
    <row r="9" ht="12.75">
      <c r="A9" s="122"/>
    </row>
  </sheetData>
  <sheetProtection/>
  <mergeCells count="4">
    <mergeCell ref="A1:N1"/>
    <mergeCell ref="A6:C6"/>
    <mergeCell ref="I7:N7"/>
    <mergeCell ref="I8:N8"/>
  </mergeCells>
  <printOptions headings="1"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0" sqref="D10:G10"/>
    </sheetView>
  </sheetViews>
  <sheetFormatPr defaultColWidth="9.140625" defaultRowHeight="12.75"/>
  <cols>
    <col min="1" max="1" width="19.57421875" style="132" customWidth="1"/>
    <col min="2" max="2" width="10.00390625" style="132" customWidth="1"/>
    <col min="3" max="3" width="7.8515625" style="132" customWidth="1"/>
    <col min="4" max="4" width="8.7109375" style="132" customWidth="1"/>
    <col min="5" max="5" width="9.140625" style="132" customWidth="1"/>
    <col min="6" max="6" width="8.57421875" style="132" customWidth="1"/>
    <col min="7" max="7" width="10.00390625" style="132" customWidth="1"/>
    <col min="8" max="16384" width="9.140625" style="132" customWidth="1"/>
  </cols>
  <sheetData>
    <row r="1" spans="1:7" ht="41.25" customHeight="1">
      <c r="A1" s="283" t="s">
        <v>220</v>
      </c>
      <c r="B1" s="284"/>
      <c r="C1" s="284"/>
      <c r="D1" s="284"/>
      <c r="E1" s="284"/>
      <c r="F1" s="284"/>
      <c r="G1" s="285"/>
    </row>
    <row r="2" spans="1:7" ht="12.75">
      <c r="A2" s="133" t="s">
        <v>160</v>
      </c>
      <c r="B2" s="290" t="s">
        <v>245</v>
      </c>
      <c r="C2" s="286" t="s">
        <v>221</v>
      </c>
      <c r="D2" s="287"/>
      <c r="E2" s="287"/>
      <c r="F2" s="287"/>
      <c r="G2" s="288"/>
    </row>
    <row r="3" spans="1:7" ht="36">
      <c r="A3" s="134" t="s">
        <v>161</v>
      </c>
      <c r="B3" s="291"/>
      <c r="C3" s="135" t="s">
        <v>162</v>
      </c>
      <c r="D3" s="135" t="s">
        <v>163</v>
      </c>
      <c r="E3" s="135" t="s">
        <v>164</v>
      </c>
      <c r="F3" s="135" t="s">
        <v>165</v>
      </c>
      <c r="G3" s="134" t="s">
        <v>166</v>
      </c>
    </row>
    <row r="4" spans="1:7" ht="12.75">
      <c r="A4" s="136"/>
      <c r="B4" s="136"/>
      <c r="C4" s="137" t="s">
        <v>167</v>
      </c>
      <c r="D4" s="137" t="s">
        <v>167</v>
      </c>
      <c r="E4" s="137" t="s">
        <v>168</v>
      </c>
      <c r="F4" s="137" t="s">
        <v>168</v>
      </c>
      <c r="G4" s="133" t="s">
        <v>168</v>
      </c>
    </row>
    <row r="5" spans="1:7" ht="22.5">
      <c r="A5" s="138" t="s">
        <v>169</v>
      </c>
      <c r="B5" s="212">
        <v>25</v>
      </c>
      <c r="C5" s="65">
        <v>25</v>
      </c>
      <c r="D5" s="65">
        <v>0</v>
      </c>
      <c r="E5" s="67">
        <v>0</v>
      </c>
      <c r="F5" s="67">
        <v>0</v>
      </c>
      <c r="G5" s="52">
        <f>SUM(C5:F5)</f>
        <v>25</v>
      </c>
    </row>
    <row r="6" spans="1:7" ht="12.75">
      <c r="A6" s="139" t="s">
        <v>170</v>
      </c>
      <c r="B6" s="216">
        <v>25</v>
      </c>
      <c r="C6" s="54">
        <f>SUM(C5:C5)</f>
        <v>25</v>
      </c>
      <c r="D6" s="54">
        <f>SUM(D5:D5)</f>
        <v>0</v>
      </c>
      <c r="E6" s="54">
        <f>SUM(E5:E5)</f>
        <v>0</v>
      </c>
      <c r="F6" s="54">
        <f>SUM(F5:F5)</f>
        <v>0</v>
      </c>
      <c r="G6" s="54">
        <f>SUM(C6:F6)</f>
        <v>25</v>
      </c>
    </row>
    <row r="8" spans="1:4" ht="12.75">
      <c r="A8" s="289" t="s">
        <v>247</v>
      </c>
      <c r="B8" s="289"/>
      <c r="C8" s="289"/>
      <c r="D8" s="289"/>
    </row>
    <row r="9" spans="4:7" ht="12.75">
      <c r="D9" s="256" t="s">
        <v>209</v>
      </c>
      <c r="E9" s="256"/>
      <c r="F9" s="256"/>
      <c r="G9" s="256"/>
    </row>
    <row r="10" spans="4:7" ht="12.75">
      <c r="D10" s="256" t="s">
        <v>0</v>
      </c>
      <c r="E10" s="256"/>
      <c r="F10" s="256"/>
      <c r="G10" s="256"/>
    </row>
  </sheetData>
  <sheetProtection/>
  <mergeCells count="6">
    <mergeCell ref="D10:G10"/>
    <mergeCell ref="A1:G1"/>
    <mergeCell ref="C2:G2"/>
    <mergeCell ref="A8:D8"/>
    <mergeCell ref="D9:G9"/>
    <mergeCell ref="B2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4">
      <selection activeCell="G6" sqref="G6"/>
    </sheetView>
  </sheetViews>
  <sheetFormatPr defaultColWidth="9.140625" defaultRowHeight="12.75"/>
  <cols>
    <col min="2" max="2" width="31.57421875" style="0" bestFit="1" customWidth="1"/>
    <col min="3" max="3" width="9.57421875" style="0" customWidth="1"/>
    <col min="4" max="4" width="11.28125" style="131" customWidth="1"/>
    <col min="5" max="5" width="11.57421875" style="131" bestFit="1" customWidth="1"/>
    <col min="6" max="6" width="9.28125" style="131" bestFit="1" customWidth="1"/>
    <col min="7" max="7" width="10.7109375" style="131" customWidth="1"/>
  </cols>
  <sheetData>
    <row r="1" spans="1:7" ht="23.25">
      <c r="A1" s="296" t="s">
        <v>55</v>
      </c>
      <c r="B1" s="293" t="s">
        <v>238</v>
      </c>
      <c r="C1" s="294"/>
      <c r="D1" s="294"/>
      <c r="E1" s="294"/>
      <c r="F1" s="294"/>
      <c r="G1" s="295"/>
    </row>
    <row r="2" spans="1:7" ht="45">
      <c r="A2" s="297"/>
      <c r="B2" s="123" t="s">
        <v>70</v>
      </c>
      <c r="C2" s="217" t="s">
        <v>239</v>
      </c>
      <c r="D2" s="162" t="s">
        <v>71</v>
      </c>
      <c r="E2" s="162" t="s">
        <v>72</v>
      </c>
      <c r="F2" s="162" t="s">
        <v>73</v>
      </c>
      <c r="G2" s="162" t="s">
        <v>218</v>
      </c>
    </row>
    <row r="3" spans="1:7" ht="12.75" customHeight="1">
      <c r="A3" s="297"/>
      <c r="B3" s="22" t="s">
        <v>117</v>
      </c>
      <c r="C3" s="22">
        <v>59286</v>
      </c>
      <c r="D3" s="124">
        <v>55930</v>
      </c>
      <c r="E3" s="124">
        <v>7690</v>
      </c>
      <c r="F3" s="124">
        <v>0</v>
      </c>
      <c r="G3" s="124">
        <v>63620</v>
      </c>
    </row>
    <row r="4" spans="1:7" ht="25.5">
      <c r="A4" s="297"/>
      <c r="B4" s="22" t="s">
        <v>119</v>
      </c>
      <c r="C4" s="22">
        <v>16007</v>
      </c>
      <c r="D4" s="124">
        <v>15101</v>
      </c>
      <c r="E4" s="124">
        <v>2076</v>
      </c>
      <c r="F4" s="124">
        <v>0</v>
      </c>
      <c r="G4" s="124">
        <v>17177</v>
      </c>
    </row>
    <row r="5" spans="1:7" ht="12.75">
      <c r="A5" s="297"/>
      <c r="B5" s="22" t="s">
        <v>121</v>
      </c>
      <c r="C5" s="22">
        <v>26450</v>
      </c>
      <c r="D5" s="124">
        <f>22274-700</f>
        <v>21574</v>
      </c>
      <c r="E5" s="124">
        <v>4331</v>
      </c>
      <c r="F5" s="124">
        <v>0</v>
      </c>
      <c r="G5" s="124">
        <v>25905</v>
      </c>
    </row>
    <row r="6" spans="1:7" ht="12.75">
      <c r="A6" s="297"/>
      <c r="B6" s="99" t="s">
        <v>123</v>
      </c>
      <c r="C6" s="99"/>
      <c r="D6" s="124"/>
      <c r="E6" s="124"/>
      <c r="F6" s="124">
        <v>0</v>
      </c>
      <c r="G6" s="124"/>
    </row>
    <row r="7" spans="1:7" ht="12.75">
      <c r="A7" s="297"/>
      <c r="B7" s="97" t="s">
        <v>125</v>
      </c>
      <c r="C7" s="97"/>
      <c r="D7" s="124"/>
      <c r="E7" s="124"/>
      <c r="F7" s="124">
        <v>0</v>
      </c>
      <c r="G7" s="124"/>
    </row>
    <row r="8" spans="1:7" ht="12.75">
      <c r="A8" s="297"/>
      <c r="B8" s="10" t="s">
        <v>152</v>
      </c>
      <c r="C8" s="10">
        <v>101743</v>
      </c>
      <c r="D8" s="125">
        <f>SUM(D3:D7)</f>
        <v>92605</v>
      </c>
      <c r="E8" s="125">
        <f>SUM(E3:E7)</f>
        <v>14097</v>
      </c>
      <c r="F8" s="125">
        <f>SUM(F3:F7)</f>
        <v>0</v>
      </c>
      <c r="G8" s="125">
        <f aca="true" t="shared" si="0" ref="G8:G22">SUM(D8:F8)</f>
        <v>106702</v>
      </c>
    </row>
    <row r="9" spans="1:7" ht="12.75">
      <c r="A9" s="297"/>
      <c r="B9" s="58" t="s">
        <v>127</v>
      </c>
      <c r="C9" s="58"/>
      <c r="D9" s="124"/>
      <c r="E9" s="124"/>
      <c r="F9" s="124">
        <v>0</v>
      </c>
      <c r="G9" s="124"/>
    </row>
    <row r="10" spans="1:7" ht="12.75">
      <c r="A10" s="297"/>
      <c r="B10" s="22" t="s">
        <v>129</v>
      </c>
      <c r="C10" s="22">
        <v>126</v>
      </c>
      <c r="D10" s="124">
        <v>0</v>
      </c>
      <c r="E10" s="124">
        <v>0</v>
      </c>
      <c r="F10" s="124">
        <v>0</v>
      </c>
      <c r="G10" s="124">
        <v>0</v>
      </c>
    </row>
    <row r="11" spans="1:7" ht="12.75">
      <c r="A11" s="297"/>
      <c r="B11" s="22" t="s">
        <v>131</v>
      </c>
      <c r="C11" s="22"/>
      <c r="D11" s="124"/>
      <c r="E11" s="124"/>
      <c r="F11" s="124">
        <v>0</v>
      </c>
      <c r="G11" s="124"/>
    </row>
    <row r="12" spans="1:7" ht="12.75">
      <c r="A12" s="297"/>
      <c r="B12" s="58" t="s">
        <v>133</v>
      </c>
      <c r="C12" s="58"/>
      <c r="D12" s="124"/>
      <c r="E12" s="124"/>
      <c r="F12" s="124">
        <v>0</v>
      </c>
      <c r="G12" s="124"/>
    </row>
    <row r="13" spans="1:7" ht="12.75">
      <c r="A13" s="297"/>
      <c r="B13" s="10" t="s">
        <v>1</v>
      </c>
      <c r="C13" s="10">
        <v>126</v>
      </c>
      <c r="D13" s="125">
        <v>0</v>
      </c>
      <c r="E13" s="125">
        <v>0</v>
      </c>
      <c r="F13" s="125">
        <v>0</v>
      </c>
      <c r="G13" s="125">
        <f t="shared" si="0"/>
        <v>0</v>
      </c>
    </row>
    <row r="14" spans="1:7" ht="15">
      <c r="A14" s="297"/>
      <c r="B14" s="126" t="s">
        <v>153</v>
      </c>
      <c r="C14" s="126">
        <v>101869</v>
      </c>
      <c r="D14" s="127">
        <f>SUM(D8+D13)</f>
        <v>92605</v>
      </c>
      <c r="E14" s="127">
        <f>E8+E13</f>
        <v>14097</v>
      </c>
      <c r="F14" s="127">
        <f>F8+F13</f>
        <v>0</v>
      </c>
      <c r="G14" s="127">
        <f t="shared" si="0"/>
        <v>106702</v>
      </c>
    </row>
    <row r="15" spans="1:7" ht="25.5">
      <c r="A15" s="297"/>
      <c r="B15" s="58" t="s">
        <v>76</v>
      </c>
      <c r="C15" s="58"/>
      <c r="D15" s="128"/>
      <c r="E15" s="128"/>
      <c r="F15" s="128">
        <v>0</v>
      </c>
      <c r="G15" s="128">
        <f t="shared" si="0"/>
        <v>0</v>
      </c>
    </row>
    <row r="16" spans="1:7" ht="25.5">
      <c r="A16" s="297"/>
      <c r="B16" s="58" t="s">
        <v>81</v>
      </c>
      <c r="C16" s="58"/>
      <c r="D16" s="128"/>
      <c r="E16" s="128"/>
      <c r="F16" s="128">
        <v>0</v>
      </c>
      <c r="G16" s="128">
        <f t="shared" si="0"/>
        <v>0</v>
      </c>
    </row>
    <row r="17" spans="1:7" ht="12.75">
      <c r="A17" s="297"/>
      <c r="B17" s="58" t="s">
        <v>86</v>
      </c>
      <c r="C17" s="58"/>
      <c r="D17" s="128"/>
      <c r="E17" s="128"/>
      <c r="F17" s="128">
        <v>0</v>
      </c>
      <c r="G17" s="128">
        <f t="shared" si="0"/>
        <v>0</v>
      </c>
    </row>
    <row r="18" spans="1:7" ht="12.75">
      <c r="A18" s="297"/>
      <c r="B18" s="58" t="s">
        <v>92</v>
      </c>
      <c r="C18" s="58">
        <v>6466</v>
      </c>
      <c r="D18" s="128">
        <v>5680</v>
      </c>
      <c r="E18" s="128">
        <v>700</v>
      </c>
      <c r="F18" s="128"/>
      <c r="G18" s="128">
        <f t="shared" si="0"/>
        <v>6380</v>
      </c>
    </row>
    <row r="19" spans="1:7" ht="12.75">
      <c r="A19" s="297"/>
      <c r="B19" s="58" t="s">
        <v>154</v>
      </c>
      <c r="C19" s="58"/>
      <c r="D19" s="128"/>
      <c r="E19" s="128"/>
      <c r="F19" s="128">
        <v>0</v>
      </c>
      <c r="G19" s="128">
        <f t="shared" si="0"/>
        <v>0</v>
      </c>
    </row>
    <row r="20" spans="1:7" ht="12.75">
      <c r="A20" s="297"/>
      <c r="B20" s="58" t="s">
        <v>99</v>
      </c>
      <c r="C20" s="58"/>
      <c r="D20" s="128"/>
      <c r="E20" s="128"/>
      <c r="F20" s="128">
        <v>0</v>
      </c>
      <c r="G20" s="128">
        <f t="shared" si="0"/>
        <v>0</v>
      </c>
    </row>
    <row r="21" spans="1:7" ht="25.5">
      <c r="A21" s="297"/>
      <c r="B21" s="58" t="s">
        <v>155</v>
      </c>
      <c r="C21" s="58"/>
      <c r="D21" s="128"/>
      <c r="E21" s="128">
        <v>0</v>
      </c>
      <c r="F21" s="128">
        <v>0</v>
      </c>
      <c r="G21" s="128">
        <f t="shared" si="0"/>
        <v>0</v>
      </c>
    </row>
    <row r="22" spans="1:7" ht="12.75">
      <c r="A22" s="297"/>
      <c r="B22" s="58" t="s">
        <v>104</v>
      </c>
      <c r="C22" s="58"/>
      <c r="D22" s="128"/>
      <c r="E22" s="128"/>
      <c r="F22" s="128">
        <v>0</v>
      </c>
      <c r="G22" s="128">
        <f t="shared" si="0"/>
        <v>0</v>
      </c>
    </row>
    <row r="23" spans="1:7" ht="15">
      <c r="A23" s="297"/>
      <c r="B23" s="126" t="s">
        <v>156</v>
      </c>
      <c r="C23" s="126">
        <v>6466</v>
      </c>
      <c r="D23" s="127">
        <f>SUM(D15:D22)</f>
        <v>5680</v>
      </c>
      <c r="E23" s="127">
        <f>SUM(E15:E22)</f>
        <v>700</v>
      </c>
      <c r="F23" s="127">
        <f>SUM(F15:F22)</f>
        <v>0</v>
      </c>
      <c r="G23" s="127">
        <f>SUM(G15:G22)</f>
        <v>6380</v>
      </c>
    </row>
    <row r="24" spans="1:7" ht="12.75">
      <c r="A24" s="297"/>
      <c r="B24" s="129" t="s">
        <v>151</v>
      </c>
      <c r="C24" s="129">
        <v>95403</v>
      </c>
      <c r="D24" s="130">
        <f>D14-D23</f>
        <v>86925</v>
      </c>
      <c r="E24" s="130">
        <f>E14-E23</f>
        <v>13397</v>
      </c>
      <c r="F24" s="130">
        <f>F14-F23</f>
        <v>0</v>
      </c>
      <c r="G24" s="130">
        <f>G14-G23</f>
        <v>100322</v>
      </c>
    </row>
    <row r="25" spans="1:7" ht="12.75">
      <c r="A25" s="297"/>
      <c r="B25" s="3" t="s">
        <v>157</v>
      </c>
      <c r="C25" s="3">
        <v>85834</v>
      </c>
      <c r="D25" s="128">
        <v>78638</v>
      </c>
      <c r="E25" s="128">
        <v>8843</v>
      </c>
      <c r="F25" s="128">
        <v>0</v>
      </c>
      <c r="G25" s="128">
        <f>SUM(D25:F25)</f>
        <v>87481</v>
      </c>
    </row>
    <row r="26" spans="1:7" ht="12.75">
      <c r="A26" s="297"/>
      <c r="B26" s="3" t="s">
        <v>158</v>
      </c>
      <c r="C26" s="3">
        <v>9569</v>
      </c>
      <c r="D26" s="128">
        <f>8987-700</f>
        <v>8287</v>
      </c>
      <c r="E26" s="128">
        <v>4554</v>
      </c>
      <c r="F26" s="128">
        <f>(F24-F25)</f>
        <v>0</v>
      </c>
      <c r="G26" s="128">
        <f>(G24-G25)</f>
        <v>12841</v>
      </c>
    </row>
    <row r="27" spans="1:7" ht="12.75">
      <c r="A27" s="297"/>
      <c r="B27" s="129" t="s">
        <v>159</v>
      </c>
      <c r="C27" s="129">
        <v>101869</v>
      </c>
      <c r="D27" s="130">
        <f>D23+D24</f>
        <v>92605</v>
      </c>
      <c r="E27" s="130">
        <f>E23+E24</f>
        <v>14097</v>
      </c>
      <c r="F27" s="130">
        <f>F23+F24</f>
        <v>0</v>
      </c>
      <c r="G27" s="130">
        <f>G23+G24</f>
        <v>106702</v>
      </c>
    </row>
    <row r="29" spans="1:4" ht="12.75">
      <c r="A29" s="274" t="s">
        <v>247</v>
      </c>
      <c r="B29" s="274"/>
      <c r="C29" s="274"/>
      <c r="D29" s="274"/>
    </row>
    <row r="31" spans="5:7" ht="12.75">
      <c r="E31" s="292" t="s">
        <v>209</v>
      </c>
      <c r="F31" s="292"/>
      <c r="G31" s="292"/>
    </row>
    <row r="32" spans="5:7" ht="12.75">
      <c r="E32" s="292" t="s">
        <v>0</v>
      </c>
      <c r="F32" s="292"/>
      <c r="G32" s="292"/>
    </row>
  </sheetData>
  <sheetProtection/>
  <mergeCells count="5">
    <mergeCell ref="E32:G32"/>
    <mergeCell ref="B1:G1"/>
    <mergeCell ref="A1:A27"/>
    <mergeCell ref="A29:D29"/>
    <mergeCell ref="E31:G31"/>
  </mergeCells>
  <printOptions headings="1"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2015-02-09T08:35:42Z</cp:lastPrinted>
  <dcterms:created xsi:type="dcterms:W3CDTF">2005-02-03T09:30:35Z</dcterms:created>
  <dcterms:modified xsi:type="dcterms:W3CDTF">2022-05-31T13:26:52Z</dcterms:modified>
  <cp:category/>
  <cp:version/>
  <cp:contentType/>
  <cp:contentStatus/>
</cp:coreProperties>
</file>