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618" activeTab="0"/>
  </bookViews>
  <sheets>
    <sheet name="Előterjesztés" sheetId="1" r:id="rId1"/>
    <sheet name="Költségvetés 2017. " sheetId="2" r:id="rId2"/>
    <sheet name="Bevétel" sheetId="3" r:id="rId3"/>
    <sheet name="Kiadás" sheetId="4" r:id="rId4"/>
    <sheet name="Finanszírozási ütemterv" sheetId="5" r:id="rId5"/>
    <sheet name="létszám" sheetId="6" r:id="rId6"/>
    <sheet name="Finanszírozás" sheetId="7" r:id="rId7"/>
  </sheets>
  <definedNames/>
  <calcPr fullCalcOnLoad="1"/>
</workbook>
</file>

<file path=xl/sharedStrings.xml><?xml version="1.0" encoding="utf-8"?>
<sst xmlns="http://schemas.openxmlformats.org/spreadsheetml/2006/main" count="467" uniqueCount="252">
  <si>
    <t>intézményvezető</t>
  </si>
  <si>
    <t>Felhalmozási kiadás</t>
  </si>
  <si>
    <t>Intézményi ellátás díja</t>
  </si>
  <si>
    <t>ÁFA 27%</t>
  </si>
  <si>
    <t>BEVÉTEL</t>
  </si>
  <si>
    <t>Működési kiadásokhoz kapcsolódó ÁFA-visszatérülés</t>
  </si>
  <si>
    <t>Működési bevétel:</t>
  </si>
  <si>
    <t>KIADÁS</t>
  </si>
  <si>
    <t xml:space="preserve">SZEMÉLYI JUTTATÁS ÖSSZESEN: </t>
  </si>
  <si>
    <t>Nem rendszeres személyi juttatás utáni szociális hozzájárulás:</t>
  </si>
  <si>
    <t>MUNKAADÓT TERHELŐ JÁRULÉKOK:</t>
  </si>
  <si>
    <t>gyógyszer</t>
  </si>
  <si>
    <t>Irodaszer, nyomtatvány</t>
  </si>
  <si>
    <t>Könyv, folyóirat</t>
  </si>
  <si>
    <t>Szakmai készlet</t>
  </si>
  <si>
    <t>Munkaruha, Védőruha</t>
  </si>
  <si>
    <t>Egyéb készlet (tisztítószer, )</t>
  </si>
  <si>
    <t>Távközlési díjak</t>
  </si>
  <si>
    <t>Internet előfizetés</t>
  </si>
  <si>
    <t>Gázenergia szolgáltatás</t>
  </si>
  <si>
    <t>Villamosenergia szolgáltatás</t>
  </si>
  <si>
    <t>Víz és csatornadíj</t>
  </si>
  <si>
    <t>Gépek berendezések karbantartása</t>
  </si>
  <si>
    <t>Egyéb üzemeltetési, fenntartási kiadások</t>
  </si>
  <si>
    <t>Belföldi kiküldetés</t>
  </si>
  <si>
    <t>Továbbképzések költségtérítése</t>
  </si>
  <si>
    <t>Kifizetői adó céges telefon miatt</t>
  </si>
  <si>
    <t>dologi kiadások:</t>
  </si>
  <si>
    <t xml:space="preserve">SZEMÉLYI JUTTATÁS </t>
  </si>
  <si>
    <t>DOLOGI KIADÁS ÖSSZESEN:</t>
  </si>
  <si>
    <t>Dologi kiadások:</t>
  </si>
  <si>
    <t>étkezési térítési díj bevétel</t>
  </si>
  <si>
    <t>INTÉZMÉNYI BEVÉTEL MINDÖSSZESEN:</t>
  </si>
  <si>
    <t>Teljes munkaidőben folglakoztatott 5 fő alapilletménye</t>
  </si>
  <si>
    <t>Közalkalmazottak illteménypótléka szakmai vezetői pótlék</t>
  </si>
  <si>
    <t>INTÉZMÉNYI KIADÁS MINDÖSSZESEN:</t>
  </si>
  <si>
    <t>Állami normatív bevétel</t>
  </si>
  <si>
    <t>Önkormányzti hozzájárulás</t>
  </si>
  <si>
    <t>Vásárolt élelmezés bölcsőde</t>
  </si>
  <si>
    <t>Előző évi működési célú pénzmaradvány igénybevétele</t>
  </si>
  <si>
    <t xml:space="preserve">091110 ÓVODAI NEVELÉS, ELLÁTÁS SZAKMAI FELADATAI FELADATAI </t>
  </si>
  <si>
    <t>Teljes munkaidőben foglalkoztatott 6 fő dajka alapillatménye</t>
  </si>
  <si>
    <t>Teljes munkaidőben foglakoztatott 1 fő óvodatitkár alapilletménye</t>
  </si>
  <si>
    <t>ÁFA kiadás 27%</t>
  </si>
  <si>
    <t>megnevezés</t>
  </si>
  <si>
    <t>Intézmény sajátos bevételei</t>
  </si>
  <si>
    <t>Kondorosi Többsincs Óvoda és Bölcsőde</t>
  </si>
  <si>
    <t>091110 ÓVODAI NEVELÉS, ELLÁTÁS SZAKMAI FELADATAI</t>
  </si>
  <si>
    <t>091110 ÓVODAI NEVELÉS SZAKMAI FELADATAI BEVÉTEL ÖSSZESEN:</t>
  </si>
  <si>
    <t>091110 ÓVODAI NEVELÉS, ELLÁTÁS SZAKMAI FELADATAI KIADÁS ÖSSZESEN:</t>
  </si>
  <si>
    <t>091140 ÓVODAI NEVELÉS, ELLÁTÁS MŰKÖDTETÉSI FELADATAI</t>
  </si>
  <si>
    <t>Iskolabusz költségei</t>
  </si>
  <si>
    <t>091130  NEMZETI ETNIKAI KISEBBSÉGI  ÓVODAI NEVELÉS</t>
  </si>
  <si>
    <t>091120 SAJÁTOS NEVELÉSI IGÉNYŰ GYERMEKEK ÓVODAI NEVELÉSÉNEK SZAKMAI FELADATAI:</t>
  </si>
  <si>
    <t>Vásárolt élelmezés</t>
  </si>
  <si>
    <t>Kereset-kiegészítés  bázis év 2%-a</t>
  </si>
  <si>
    <t>Jogc.cs.sz.</t>
  </si>
  <si>
    <t>Előir.csop.sz.</t>
  </si>
  <si>
    <t>Megnevezés</t>
  </si>
  <si>
    <t>I.</t>
  </si>
  <si>
    <t>B1</t>
  </si>
  <si>
    <t>Működési célú támogatások államháztartáson belülről</t>
  </si>
  <si>
    <t>B16</t>
  </si>
  <si>
    <t>Egyéb működési célú támogatások bevételei államháztartáson belülről</t>
  </si>
  <si>
    <t>II.</t>
  </si>
  <si>
    <t>B2</t>
  </si>
  <si>
    <t>Felhalmozási célú támogatások államháztartáson belülről</t>
  </si>
  <si>
    <t>B25</t>
  </si>
  <si>
    <t>Egyéb felhalmozási célú támogatások bevételei államháztartáson belülről</t>
  </si>
  <si>
    <t>III.</t>
  </si>
  <si>
    <t>B3</t>
  </si>
  <si>
    <t>Közhatalmi bevételek</t>
  </si>
  <si>
    <t>B36</t>
  </si>
  <si>
    <t>Egyéb közhatalmi bevételek</t>
  </si>
  <si>
    <t>Igazgatási szolgáltatási díjak</t>
  </si>
  <si>
    <t>IV.</t>
  </si>
  <si>
    <t>B4</t>
  </si>
  <si>
    <t>Működési bevételek</t>
  </si>
  <si>
    <t>B408</t>
  </si>
  <si>
    <t>Ebből kamatbevételek</t>
  </si>
  <si>
    <t>B410</t>
  </si>
  <si>
    <t>Egyéb működési bevételek</t>
  </si>
  <si>
    <t>VI.</t>
  </si>
  <si>
    <t>B6</t>
  </si>
  <si>
    <t>Működési célú átvett pénzeszközök</t>
  </si>
  <si>
    <t>B63</t>
  </si>
  <si>
    <t>Egyéb működési célú átvett pénzeszközök</t>
  </si>
  <si>
    <t>VIII.</t>
  </si>
  <si>
    <t>B8</t>
  </si>
  <si>
    <t>Finanszírozási bevételek</t>
  </si>
  <si>
    <t>B8131</t>
  </si>
  <si>
    <t>Előző év költségvetési maradványának igénybevétele</t>
  </si>
  <si>
    <t>IX.</t>
  </si>
  <si>
    <t>INTÉZMÉNYFINANSZÍROZÁS</t>
  </si>
  <si>
    <t>Ebből: állami bevétel</t>
  </si>
  <si>
    <t>Ebből: önkormányzati hozzájárulás</t>
  </si>
  <si>
    <t>BEVÉTELEK ÖSSZESEN:</t>
  </si>
  <si>
    <t>Jogcím csop.  sz.</t>
  </si>
  <si>
    <t>Előir.  csop.sz</t>
  </si>
  <si>
    <t>Cím, alcím, jogcím</t>
  </si>
  <si>
    <t>Működési kiadások</t>
  </si>
  <si>
    <t>K1</t>
  </si>
  <si>
    <t>Személyi kiadások</t>
  </si>
  <si>
    <t>K2</t>
  </si>
  <si>
    <t>Munkaadókat terhelő járulékok és szociális hozzájárulási adó</t>
  </si>
  <si>
    <t>K3</t>
  </si>
  <si>
    <t>Dologi kiadások</t>
  </si>
  <si>
    <t>K5</t>
  </si>
  <si>
    <t>Egyéb működési célú kiadások</t>
  </si>
  <si>
    <t>K512</t>
  </si>
  <si>
    <t>Ebből tartalékok</t>
  </si>
  <si>
    <t>Működési kiadások összesen</t>
  </si>
  <si>
    <t>Felhalmozási kiadások</t>
  </si>
  <si>
    <t>K6</t>
  </si>
  <si>
    <t>Beruházások</t>
  </si>
  <si>
    <t>K7</t>
  </si>
  <si>
    <t>Felújítások</t>
  </si>
  <si>
    <t>K8</t>
  </si>
  <si>
    <t>Egyéb felhalmozási célú kiadások</t>
  </si>
  <si>
    <t>Felhalmozási kiadások összesen</t>
  </si>
  <si>
    <t>Mindösszesen</t>
  </si>
  <si>
    <t>január</t>
  </si>
  <si>
    <t>február</t>
  </si>
  <si>
    <t>márc.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</si>
  <si>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</si>
  <si>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</si>
  <si>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</si>
  <si>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</si>
  <si>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</si>
  <si>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</si>
  <si>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</si>
  <si>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</si>
  <si>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</si>
  <si>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összesen</t>
  </si>
  <si>
    <t>KONDOROSI TÖBBSINCS ÓVODA ÉS BÖLCSŐDE</t>
  </si>
  <si>
    <t>Támogatás összesen:</t>
  </si>
  <si>
    <t>Finanszírozás</t>
  </si>
  <si>
    <t>Műk.kiadás összesen</t>
  </si>
  <si>
    <t>Kiadás mindösszesen</t>
  </si>
  <si>
    <t>Felhalmozási bevételek</t>
  </si>
  <si>
    <t>Felhalmozási célú átvett pénzeszközök</t>
  </si>
  <si>
    <t>Bevétel összesen</t>
  </si>
  <si>
    <t>Normatív támogatás</t>
  </si>
  <si>
    <t>Önkormányzati támogatás</t>
  </si>
  <si>
    <t>BEVÉTELEK MINDÖSSZESEN</t>
  </si>
  <si>
    <t xml:space="preserve">Költségvetési szerv </t>
  </si>
  <si>
    <t>Megnevezése</t>
  </si>
  <si>
    <t>telj.mi.</t>
  </si>
  <si>
    <t>rész.m.i</t>
  </si>
  <si>
    <t>Közh., Közc., egyéb</t>
  </si>
  <si>
    <t>prémium év</t>
  </si>
  <si>
    <t>össz.</t>
  </si>
  <si>
    <t>fogl./fő/</t>
  </si>
  <si>
    <t>létsz./fő</t>
  </si>
  <si>
    <t xml:space="preserve">Kondorosi Többsincs Óvoda és Bölcsőde  </t>
  </si>
  <si>
    <t>Összesen:</t>
  </si>
  <si>
    <t>B10</t>
  </si>
  <si>
    <t>K11.</t>
  </si>
  <si>
    <t>K1101</t>
  </si>
  <si>
    <t>K1106</t>
  </si>
  <si>
    <t>K11</t>
  </si>
  <si>
    <t>K312</t>
  </si>
  <si>
    <t>K1103</t>
  </si>
  <si>
    <t>K332</t>
  </si>
  <si>
    <t>K311</t>
  </si>
  <si>
    <t>K334</t>
  </si>
  <si>
    <t>K331</t>
  </si>
  <si>
    <t>K322</t>
  </si>
  <si>
    <t>K341</t>
  </si>
  <si>
    <t>K352</t>
  </si>
  <si>
    <t>K337</t>
  </si>
  <si>
    <t xml:space="preserve">Kondorosi Többsincs Óvoda és Bölcsőde </t>
  </si>
  <si>
    <t>094101</t>
  </si>
  <si>
    <t>B406</t>
  </si>
  <si>
    <t>B41</t>
  </si>
  <si>
    <t>B407</t>
  </si>
  <si>
    <t>094071</t>
  </si>
  <si>
    <t>0511011</t>
  </si>
  <si>
    <t>0511061</t>
  </si>
  <si>
    <t>0511031</t>
  </si>
  <si>
    <t>0521</t>
  </si>
  <si>
    <t>053121</t>
  </si>
  <si>
    <t>053111</t>
  </si>
  <si>
    <t>053521</t>
  </si>
  <si>
    <t>0511</t>
  </si>
  <si>
    <t>053</t>
  </si>
  <si>
    <t>053221</t>
  </si>
  <si>
    <t>053311</t>
  </si>
  <si>
    <t>053341</t>
  </si>
  <si>
    <t>053371</t>
  </si>
  <si>
    <t>053411</t>
  </si>
  <si>
    <t>K336</t>
  </si>
  <si>
    <t>053361</t>
  </si>
  <si>
    <t>K</t>
  </si>
  <si>
    <t>Horcsák István</t>
  </si>
  <si>
    <t>Fejlesztőpedagógusok költségei (logopédus, TSMT terapeuta, Szomato-szurdopedagógus)</t>
  </si>
  <si>
    <t>Gyógyszer</t>
  </si>
  <si>
    <t>ÁFA kiadás 27 %</t>
  </si>
  <si>
    <t>Gyógypedagógus megbízási díja</t>
  </si>
  <si>
    <t>Teljes munkaidőben foglalkoztatottak alapillatménye</t>
  </si>
  <si>
    <t>Nemzetiségi nyelvpótlék</t>
  </si>
  <si>
    <t>INTÉZMÉNYI SAJÁT BEVÉTEL ÖSSZESEN:</t>
  </si>
  <si>
    <t>DOLOGI KIADÁS</t>
  </si>
  <si>
    <t>091140 ÓVODAI NEVELÉS, ELLÁTÁS MŰKÖDTETÉSI FELADATAI KIADÁS ÖSSZ:</t>
  </si>
  <si>
    <t>091120 SNI GYERMEKEK NEVELÉSÉNEK SZAKMAI FELADATAI KIADÁS ÖSSZESEN:</t>
  </si>
  <si>
    <t>091130 NEMZETISÉGI ÓVODAI NEVELÉS SZAKMAI FELADATAI KIADÁSAI ÖSSZESEN:</t>
  </si>
  <si>
    <t>104030 GYERMEKEK NAPKÖZBENI ELLÁTÁSA</t>
  </si>
  <si>
    <t>104030 GYERMEKEK NAPKÖZBENI ELLÁTÁSA KIADÁS ÖSSZESEN:</t>
  </si>
  <si>
    <t>kormányzati funkciók és az egységes rovatrend szerint</t>
  </si>
  <si>
    <t>Teljes munkaidőben foglalkoztatott óvodapedagógusok alapillatménye</t>
  </si>
  <si>
    <t>Jubileumi jutalom 1 fő</t>
  </si>
  <si>
    <t>Óvodai bevétel összesen:</t>
  </si>
  <si>
    <t>Bölcsődei bevétel összesen:</t>
  </si>
  <si>
    <t>Óvodai kiadás összesen:</t>
  </si>
  <si>
    <t>bölcsődei kiadás összesen:</t>
  </si>
  <si>
    <t>Beruházás</t>
  </si>
  <si>
    <t>Beruházás kiadás összesen:</t>
  </si>
  <si>
    <t>104035 GYERMEKÉTKEZTETÉS BÖLCSŐDÉBEN</t>
  </si>
  <si>
    <t>104035 GYERMEKÉTKEZTETÉS BÖLCSŐDÉBEN (VÁSÁROLT ÉLELMEZÉS) ÖSSZESEN:</t>
  </si>
  <si>
    <t>096015 GYERMEKÉTKEZTETÉS KÖZNEVELÉSI INTÉZMÉNYBEN (ÓVODAI ÉTKEZTETÉS)</t>
  </si>
  <si>
    <t xml:space="preserve">104035 GYERMEKÉTKEZTETÉS BÖLCSŐDÉBEN </t>
  </si>
  <si>
    <t>096015 ÓVODAI INTÉZMÉNYI ÉTKEZTETÉS</t>
  </si>
  <si>
    <t xml:space="preserve">096015 GYERMEKÉTKEZTETÉS KÖZNEVELÉSI INTÉZMÉNYBEN (ÓVODAI ÉTKEZTETÉS) BEVÉTEL  összesen: </t>
  </si>
  <si>
    <t>104030 GYERMEK NAPKÖZBENI ELLÁTÁSA BÖLCSŐDE ÖSSZESEN:</t>
  </si>
  <si>
    <t>096015 GYERMEKÉTKEZTETÉS KÖZNEVELÉSI INTÉZMÉNYBEN (ÓVODAI  ÉTKEZTETÉS)</t>
  </si>
  <si>
    <t xml:space="preserve">096015 GYERMEKÉTKEZTETÉS KÖZNEVELÉSI INTÉZMÉNYBEN (ÓVODAI ÉTKEZTETÉS) KIADÁS  összesen: </t>
  </si>
  <si>
    <t>Kondorosi Többsincs Óvoda és Bölcsőde 2017. évi költségvetése</t>
  </si>
  <si>
    <t>2016. évi eredeti ei.</t>
  </si>
  <si>
    <r>
      <rPr>
        <b/>
        <sz val="10"/>
        <rFont val="Arial"/>
        <family val="2"/>
      </rPr>
      <t>2017.</t>
    </r>
    <r>
      <rPr>
        <b/>
        <sz val="8"/>
        <rFont val="Arial"/>
        <family val="2"/>
      </rPr>
      <t xml:space="preserve"> évi ktgvet összesen</t>
    </r>
  </si>
  <si>
    <t>90757</t>
  </si>
  <si>
    <t>15663</t>
  </si>
  <si>
    <t>2016. évi eredeti előirányzat</t>
  </si>
  <si>
    <t>2017. évi eredeti ei. Összesen</t>
  </si>
  <si>
    <t>2016. eredeti ei.</t>
  </si>
  <si>
    <t>2017. évi   előirányazat</t>
  </si>
  <si>
    <t>Finanszírozás 2017.</t>
  </si>
  <si>
    <t>KONDOROSI TÖBBSINCS ÓVODA ÉS BÖLCSŐDE 2017. ÉVI KÖLTSÉGVETÉS FINANSZÍROZÁSI ÜTEMTERVE</t>
  </si>
  <si>
    <t>KONDOROSI TÖBBSINCS ÓVODA ÉS BÖLCSŐDE 2017. ÉVI KÖLTSÉGVETÉSE</t>
  </si>
  <si>
    <t>Közalkalmazottak illetménypótléka - vezetői pótlék 1 fő</t>
  </si>
  <si>
    <t>Önkormányzati hozzájárulás</t>
  </si>
  <si>
    <t>2017. Kötelező feladat tv. Szerint</t>
  </si>
  <si>
    <t xml:space="preserve">2017. Kötelelző feladat ÖK döntés ért. </t>
  </si>
  <si>
    <t>2017. Önként vállalt feladat</t>
  </si>
  <si>
    <t>2017. Kötelező feladat tv. szerint eredeti ei.</t>
  </si>
  <si>
    <t>2017. Kötelező feladat önk. döntés ért. eredeti ei.</t>
  </si>
  <si>
    <t>2017. Önként váll. feladat eredeti ei.</t>
  </si>
  <si>
    <t>Rendszeres személyi juttatás utáni szociális hozzájárulás 22%</t>
  </si>
  <si>
    <t>Nem rendszeres személyi juttatás utáni szociális hozzájárulás 22%</t>
  </si>
  <si>
    <t xml:space="preserve">Nem rendszeres személyi juttatás utáni szociális hozzájárulás </t>
  </si>
  <si>
    <t>Munkaadókat terhelő járulékok és szociális hozzájárulási adó 22%</t>
  </si>
  <si>
    <t>Kondoros, 2017. január 16.</t>
  </si>
  <si>
    <t>KONDOROSI TÖBBSINCS ÓVODA ÉS BÖLCSŐDE  2017. ÉVI KÖLTSÉGVETÉSE -  LÉTSZÁM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</si>
</sst>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AUD&quot;;\-#,##0&quot;AUD&quot;"/>
    <numFmt numFmtId="167" formatCode="#,##0&quot;AUD&quot;;[Red]\-#,##0&quot;AUD&quot;"/>
    <numFmt numFmtId="168" formatCode="#,##0.00&quot;AUD&quot;;\-#,##0.00&quot;AUD&quot;"/>
    <numFmt numFmtId="169" formatCode="#,##0.00&quot;AUD&quot;;[Red]\-#,##0.00&quot;AUD&quot;"/>
    <numFmt numFmtId="170" formatCode="_-* #,##0&quot;AUD&quot;_-;\-* #,##0&quot;AUD&quot;_-;_-* &quot;-&quot;&quot;AUD&quot;_-;_-@_-"/>
    <numFmt numFmtId="171" formatCode="_-* #,##0_A_U_D_-;\-* #,##0_A_U_D_-;_-* &quot;-&quot;_A_U_D_-;_-@_-"/>
    <numFmt numFmtId="172" formatCode="_-* #,##0.00&quot;AUD&quot;_-;\-* #,##0.00&quot;AUD&quot;_-;_-* &quot;-&quot;??&quot;AUD&quot;_-;_-@_-"/>
    <numFmt numFmtId="173" formatCode="_-* #,##0.00_A_U_D_-;\-* #,##0.00_A_U_D_-;_-* &quot;-&quot;??_A_U_D_-;_-@_-"/>
    <numFmt numFmtId="174" formatCode="[$-40E]yyyy\.\ mmmm\ d\."/>
    <numFmt numFmtId="175" formatCode="m\.\ d\.;@"/>
    <numFmt numFmtId="176" formatCode="#,##0.0"/>
    <numFmt numFmtId="177" formatCode="#,##0.00\ [$€-1];[Red]\-#,##0.00\ [$€-1]"/>
    <numFmt numFmtId="178" formatCode="#,##0_ ;[Red]\-#,##0\ "/>
    <numFmt numFmtId="179" formatCode="_-* #,##0\ _F_t_-;\-* #,##0\ _F_t_-;_-* &quot;-&quot;??\ _F_t_-;_-@_-"/>
    <numFmt numFmtId="180" formatCode="#,##0.00_ ;[Red]\-#,##0.00\ "/>
    <numFmt numFmtId="181" formatCode="#,##0\ [$€-1];[Red]\-#,##0\ [$€-1]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-40E]yy/\ mmmm;@"/>
    <numFmt numFmtId="186" formatCode="[$-40E]mmmmm\.;@"/>
    <numFmt numFmtId="187" formatCode="[$-40E]mmm/\ d\.;@"/>
    <numFmt numFmtId="188" formatCode="_-* #,##0.0\ _F_t_-;\-* #,##0.0\ _F_t_-;_-* &quot;-&quot;??\ _F_t_-;_-@_-"/>
    <numFmt numFmtId="189" formatCode="[$€-2]\ #\ ##,000_);[Red]\([$€-2]\ #\ ##,000\)"/>
    <numFmt numFmtId="190" formatCode="mmm/yyyy"/>
    <numFmt numFmtId="191" formatCode="#,##0_ ;\-#,##0\ "/>
  </numFmts>
  <fonts count="6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sz val="10"/>
      <color indexed="10"/>
      <name val="Arial"/>
      <family val="0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0"/>
      <name val="Cambria"/>
      <family val="1"/>
    </font>
    <font>
      <b/>
      <sz val="10"/>
      <name val="Arial CE"/>
      <family val="0"/>
    </font>
    <font>
      <b/>
      <sz val="8"/>
      <name val="Cambria"/>
      <family val="1"/>
    </font>
    <font>
      <b/>
      <sz val="12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wrapText="1"/>
    </xf>
    <xf numFmtId="0" fontId="4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33" borderId="10" xfId="0" applyFont="1" applyFill="1" applyBorder="1" applyAlignment="1">
      <alignment wrapText="1"/>
    </xf>
    <xf numFmtId="0" fontId="0" fillId="0" borderId="10" xfId="0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1" fontId="0" fillId="0" borderId="10" xfId="0" applyNumberForma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0" fontId="6" fillId="0" borderId="12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/>
    </xf>
    <xf numFmtId="49" fontId="5" fillId="0" borderId="0" xfId="0" applyNumberFormat="1" applyFont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 shrinkToFit="1"/>
    </xf>
    <xf numFmtId="179" fontId="10" fillId="34" borderId="10" xfId="4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34" borderId="10" xfId="0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right"/>
    </xf>
    <xf numFmtId="3" fontId="4" fillId="34" borderId="10" xfId="40" applyNumberFormat="1" applyFont="1" applyFill="1" applyBorder="1" applyAlignment="1">
      <alignment horizontal="right"/>
    </xf>
    <xf numFmtId="3" fontId="4" fillId="0" borderId="10" xfId="40" applyNumberFormat="1" applyFont="1" applyBorder="1" applyAlignment="1">
      <alignment horizontal="right"/>
    </xf>
    <xf numFmtId="0" fontId="5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3" fontId="13" fillId="34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4" fillId="34" borderId="10" xfId="0" applyFont="1" applyFill="1" applyBorder="1" applyAlignment="1">
      <alignment vertical="center" wrapText="1"/>
    </xf>
    <xf numFmtId="3" fontId="15" fillId="34" borderId="1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3" fontId="6" fillId="34" borderId="14" xfId="0" applyNumberFormat="1" applyFont="1" applyFill="1" applyBorder="1" applyAlignment="1">
      <alignment vertical="center" wrapText="1"/>
    </xf>
    <xf numFmtId="179" fontId="0" fillId="0" borderId="10" xfId="40" applyNumberFormat="1" applyFont="1" applyFill="1" applyBorder="1" applyAlignment="1">
      <alignment vertical="center"/>
    </xf>
    <xf numFmtId="175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16" fontId="0" fillId="0" borderId="10" xfId="0" applyNumberFormat="1" applyFont="1" applyBorder="1" applyAlignment="1">
      <alignment vertical="center" wrapText="1"/>
    </xf>
    <xf numFmtId="0" fontId="15" fillId="34" borderId="10" xfId="0" applyFont="1" applyFill="1" applyBorder="1" applyAlignment="1">
      <alignment vertical="center"/>
    </xf>
    <xf numFmtId="175" fontId="15" fillId="34" borderId="10" xfId="0" applyNumberFormat="1" applyFont="1" applyFill="1" applyBorder="1" applyAlignment="1">
      <alignment vertical="center"/>
    </xf>
    <xf numFmtId="0" fontId="15" fillId="34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175" fontId="0" fillId="0" borderId="10" xfId="0" applyNumberFormat="1" applyFont="1" applyFill="1" applyBorder="1" applyAlignment="1">
      <alignment vertical="center"/>
    </xf>
    <xf numFmtId="175" fontId="0" fillId="0" borderId="10" xfId="0" applyNumberFormat="1" applyBorder="1" applyAlignment="1">
      <alignment/>
    </xf>
    <xf numFmtId="3" fontId="0" fillId="0" borderId="10" xfId="4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175" fontId="0" fillId="34" borderId="10" xfId="0" applyNumberFormat="1" applyFont="1" applyFill="1" applyBorder="1" applyAlignment="1">
      <alignment vertical="center"/>
    </xf>
    <xf numFmtId="3" fontId="0" fillId="34" borderId="10" xfId="40" applyNumberFormat="1" applyFont="1" applyFill="1" applyBorder="1" applyAlignment="1">
      <alignment vertical="center"/>
    </xf>
    <xf numFmtId="3" fontId="4" fillId="34" borderId="10" xfId="40" applyNumberFormat="1" applyFont="1" applyFill="1" applyBorder="1" applyAlignment="1">
      <alignment vertical="center"/>
    </xf>
    <xf numFmtId="179" fontId="0" fillId="0" borderId="0" xfId="40" applyNumberFormat="1" applyFont="1" applyAlignment="1">
      <alignment vertical="center"/>
    </xf>
    <xf numFmtId="179" fontId="0" fillId="0" borderId="0" xfId="40" applyNumberFormat="1" applyFont="1" applyAlignment="1">
      <alignment vertical="center"/>
    </xf>
    <xf numFmtId="0" fontId="18" fillId="34" borderId="10" xfId="0" applyFont="1" applyFill="1" applyBorder="1" applyAlignment="1">
      <alignment horizontal="centerContinuous" vertical="center" wrapText="1"/>
    </xf>
    <xf numFmtId="0" fontId="19" fillId="34" borderId="10" xfId="0" applyFont="1" applyFill="1" applyBorder="1" applyAlignment="1">
      <alignment horizontal="centerContinuous" vertical="center" wrapText="1"/>
    </xf>
    <xf numFmtId="0" fontId="20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vertical="center" wrapText="1"/>
    </xf>
    <xf numFmtId="0" fontId="18" fillId="34" borderId="10" xfId="0" applyFont="1" applyFill="1" applyBorder="1" applyAlignment="1">
      <alignment vertical="center" wrapText="1"/>
    </xf>
    <xf numFmtId="3" fontId="19" fillId="34" borderId="10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40" applyNumberFormat="1" applyFont="1" applyAlignment="1">
      <alignment/>
    </xf>
    <xf numFmtId="0" fontId="11" fillId="0" borderId="0" xfId="0" applyFont="1" applyAlignment="1">
      <alignment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23" fillId="0" borderId="10" xfId="0" applyFont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/>
    </xf>
    <xf numFmtId="49" fontId="1" fillId="0" borderId="12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vertical="distributed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179" fontId="0" fillId="0" borderId="10" xfId="40" applyNumberFormat="1" applyFont="1" applyFill="1" applyBorder="1" applyAlignment="1">
      <alignment horizontal="right" vertical="center"/>
    </xf>
    <xf numFmtId="179" fontId="0" fillId="0" borderId="10" xfId="4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40" applyNumberFormat="1" applyFont="1" applyBorder="1" applyAlignment="1">
      <alignment horizontal="right" vertical="center"/>
    </xf>
    <xf numFmtId="3" fontId="4" fillId="34" borderId="10" xfId="4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79" fontId="10" fillId="34" borderId="10" xfId="4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5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0" fillId="0" borderId="10" xfId="0" applyFont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6" fillId="0" borderId="0" xfId="0" applyFont="1" applyAlignment="1">
      <alignment/>
    </xf>
    <xf numFmtId="3" fontId="15" fillId="34" borderId="10" xfId="4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justify"/>
    </xf>
    <xf numFmtId="3" fontId="0" fillId="0" borderId="10" xfId="40" applyNumberFormat="1" applyFont="1" applyFill="1" applyBorder="1" applyAlignment="1">
      <alignment vertical="justify"/>
    </xf>
    <xf numFmtId="3" fontId="15" fillId="34" borderId="10" xfId="4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left" vertical="center" textRotation="90" wrapText="1" shrinkToFit="1"/>
    </xf>
    <xf numFmtId="0" fontId="4" fillId="0" borderId="12" xfId="0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right"/>
    </xf>
    <xf numFmtId="49" fontId="16" fillId="0" borderId="12" xfId="0" applyNumberFormat="1" applyFont="1" applyFill="1" applyBorder="1" applyAlignment="1">
      <alignment horizontal="right" wrapText="1"/>
    </xf>
    <xf numFmtId="0" fontId="9" fillId="0" borderId="1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0" borderId="12" xfId="0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33" borderId="12" xfId="0" applyFont="1" applyFill="1" applyBorder="1" applyAlignment="1">
      <alignment/>
    </xf>
    <xf numFmtId="49" fontId="1" fillId="0" borderId="11" xfId="0" applyNumberFormat="1" applyFont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17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/>
    </xf>
    <xf numFmtId="0" fontId="28" fillId="35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1" fontId="16" fillId="0" borderId="10" xfId="0" applyNumberFormat="1" applyFont="1" applyBorder="1" applyAlignment="1">
      <alignment horizontal="right"/>
    </xf>
    <xf numFmtId="1" fontId="6" fillId="36" borderId="12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vertical="center" wrapText="1"/>
    </xf>
    <xf numFmtId="179" fontId="10" fillId="34" borderId="12" xfId="40" applyNumberFormat="1" applyFont="1" applyFill="1" applyBorder="1" applyAlignment="1">
      <alignment horizontal="center" vertical="center" wrapText="1"/>
    </xf>
    <xf numFmtId="179" fontId="10" fillId="34" borderId="15" xfId="40" applyNumberFormat="1" applyFont="1" applyFill="1" applyBorder="1" applyAlignment="1">
      <alignment horizontal="center" vertical="center" wrapText="1"/>
    </xf>
    <xf numFmtId="179" fontId="10" fillId="34" borderId="16" xfId="40" applyNumberFormat="1" applyFont="1" applyFill="1" applyBorder="1" applyAlignment="1">
      <alignment horizontal="center" vertical="center" wrapText="1"/>
    </xf>
    <xf numFmtId="3" fontId="0" fillId="0" borderId="16" xfId="40" applyNumberFormat="1" applyFont="1" applyBorder="1" applyAlignment="1">
      <alignment/>
    </xf>
    <xf numFmtId="3" fontId="4" fillId="0" borderId="16" xfId="40" applyNumberFormat="1" applyFont="1" applyBorder="1" applyAlignment="1">
      <alignment/>
    </xf>
    <xf numFmtId="3" fontId="15" fillId="34" borderId="16" xfId="40" applyNumberFormat="1" applyFont="1" applyFill="1" applyBorder="1" applyAlignment="1">
      <alignment/>
    </xf>
    <xf numFmtId="3" fontId="0" fillId="0" borderId="16" xfId="40" applyNumberFormat="1" applyFont="1" applyFill="1" applyBorder="1" applyAlignment="1">
      <alignment/>
    </xf>
    <xf numFmtId="3" fontId="4" fillId="34" borderId="16" xfId="40" applyNumberFormat="1" applyFont="1" applyFill="1" applyBorder="1" applyAlignment="1">
      <alignment/>
    </xf>
    <xf numFmtId="3" fontId="4" fillId="0" borderId="16" xfId="40" applyNumberFormat="1" applyFont="1" applyFill="1" applyBorder="1" applyAlignment="1">
      <alignment/>
    </xf>
    <xf numFmtId="0" fontId="5" fillId="0" borderId="14" xfId="56" applyFont="1" applyBorder="1" applyAlignment="1">
      <alignment horizontal="center" vertical="center"/>
      <protection/>
    </xf>
    <xf numFmtId="0" fontId="0" fillId="0" borderId="14" xfId="0" applyBorder="1" applyAlignment="1">
      <alignment vertical="center" wrapText="1"/>
    </xf>
    <xf numFmtId="16" fontId="0" fillId="0" borderId="14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4" fillId="0" borderId="14" xfId="0" applyFont="1" applyBorder="1" applyAlignment="1">
      <alignment/>
    </xf>
    <xf numFmtId="0" fontId="0" fillId="0" borderId="14" xfId="0" applyFont="1" applyFill="1" applyBorder="1" applyAlignment="1">
      <alignment vertical="center" wrapText="1"/>
    </xf>
    <xf numFmtId="0" fontId="15" fillId="34" borderId="14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" fillId="34" borderId="16" xfId="56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vertical="center" wrapText="1"/>
    </xf>
    <xf numFmtId="3" fontId="0" fillId="0" borderId="16" xfId="0" applyNumberFormat="1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4" fillId="0" borderId="16" xfId="0" applyFont="1" applyBorder="1" applyAlignment="1">
      <alignment/>
    </xf>
    <xf numFmtId="0" fontId="0" fillId="0" borderId="16" xfId="0" applyFont="1" applyFill="1" applyBorder="1" applyAlignment="1">
      <alignment vertical="center" wrapText="1"/>
    </xf>
    <xf numFmtId="0" fontId="15" fillId="34" borderId="16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29" fillId="34" borderId="12" xfId="40" applyNumberFormat="1" applyFont="1" applyFill="1" applyBorder="1" applyAlignment="1">
      <alignment/>
    </xf>
    <xf numFmtId="3" fontId="29" fillId="34" borderId="10" xfId="40" applyNumberFormat="1" applyFont="1" applyFill="1" applyBorder="1" applyAlignment="1">
      <alignment/>
    </xf>
    <xf numFmtId="3" fontId="29" fillId="34" borderId="15" xfId="40" applyNumberFormat="1" applyFont="1" applyFill="1" applyBorder="1" applyAlignment="1">
      <alignment/>
    </xf>
    <xf numFmtId="3" fontId="7" fillId="0" borderId="12" xfId="40" applyNumberFormat="1" applyFont="1" applyBorder="1" applyAlignment="1">
      <alignment/>
    </xf>
    <xf numFmtId="3" fontId="7" fillId="0" borderId="10" xfId="40" applyNumberFormat="1" applyFont="1" applyBorder="1" applyAlignment="1">
      <alignment/>
    </xf>
    <xf numFmtId="3" fontId="7" fillId="0" borderId="15" xfId="40" applyNumberFormat="1" applyFont="1" applyBorder="1" applyAlignment="1">
      <alignment/>
    </xf>
    <xf numFmtId="3" fontId="6" fillId="0" borderId="12" xfId="40" applyNumberFormat="1" applyFont="1" applyBorder="1" applyAlignment="1">
      <alignment/>
    </xf>
    <xf numFmtId="3" fontId="6" fillId="0" borderId="10" xfId="40" applyNumberFormat="1" applyFont="1" applyBorder="1" applyAlignment="1">
      <alignment/>
    </xf>
    <xf numFmtId="3" fontId="6" fillId="0" borderId="15" xfId="40" applyNumberFormat="1" applyFont="1" applyBorder="1" applyAlignment="1">
      <alignment/>
    </xf>
    <xf numFmtId="3" fontId="7" fillId="0" borderId="12" xfId="40" applyNumberFormat="1" applyFont="1" applyFill="1" applyBorder="1" applyAlignment="1">
      <alignment/>
    </xf>
    <xf numFmtId="3" fontId="7" fillId="0" borderId="10" xfId="40" applyNumberFormat="1" applyFont="1" applyFill="1" applyBorder="1" applyAlignment="1">
      <alignment/>
    </xf>
    <xf numFmtId="3" fontId="7" fillId="0" borderId="15" xfId="40" applyNumberFormat="1" applyFont="1" applyFill="1" applyBorder="1" applyAlignment="1">
      <alignment/>
    </xf>
    <xf numFmtId="3" fontId="7" fillId="34" borderId="12" xfId="40" applyNumberFormat="1" applyFont="1" applyFill="1" applyBorder="1" applyAlignment="1">
      <alignment/>
    </xf>
    <xf numFmtId="3" fontId="7" fillId="34" borderId="10" xfId="40" applyNumberFormat="1" applyFont="1" applyFill="1" applyBorder="1" applyAlignment="1">
      <alignment/>
    </xf>
    <xf numFmtId="3" fontId="7" fillId="34" borderId="15" xfId="40" applyNumberFormat="1" applyFont="1" applyFill="1" applyBorder="1" applyAlignment="1">
      <alignment/>
    </xf>
    <xf numFmtId="191" fontId="0" fillId="0" borderId="10" xfId="40" applyNumberFormat="1" applyFont="1" applyBorder="1" applyAlignment="1">
      <alignment horizontal="right" vertical="center"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1" fontId="16" fillId="0" borderId="12" xfId="0" applyNumberFormat="1" applyFont="1" applyFill="1" applyBorder="1" applyAlignment="1">
      <alignment horizontal="right" wrapText="1"/>
    </xf>
    <xf numFmtId="0" fontId="9" fillId="37" borderId="12" xfId="0" applyFont="1" applyFill="1" applyBorder="1" applyAlignment="1">
      <alignment wrapText="1"/>
    </xf>
    <xf numFmtId="0" fontId="4" fillId="37" borderId="10" xfId="0" applyFont="1" applyFill="1" applyBorder="1" applyAlignment="1">
      <alignment/>
    </xf>
    <xf numFmtId="49" fontId="16" fillId="0" borderId="14" xfId="0" applyNumberFormat="1" applyFont="1" applyFill="1" applyBorder="1" applyAlignment="1">
      <alignment horizontal="right" vertical="distributed" wrapText="1"/>
    </xf>
    <xf numFmtId="49" fontId="16" fillId="0" borderId="14" xfId="0" applyNumberFormat="1" applyFont="1" applyFill="1" applyBorder="1" applyAlignment="1">
      <alignment horizontal="right" wrapText="1"/>
    </xf>
    <xf numFmtId="0" fontId="4" fillId="35" borderId="11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33" borderId="19" xfId="0" applyFont="1" applyFill="1" applyBorder="1" applyAlignment="1">
      <alignment horizontal="right" wrapText="1"/>
    </xf>
    <xf numFmtId="0" fontId="4" fillId="33" borderId="18" xfId="0" applyFont="1" applyFill="1" applyBorder="1" applyAlignment="1">
      <alignment/>
    </xf>
    <xf numFmtId="49" fontId="16" fillId="0" borderId="11" xfId="0" applyNumberFormat="1" applyFont="1" applyFill="1" applyBorder="1" applyAlignment="1">
      <alignment horizontal="right" vertical="distributed" wrapText="1"/>
    </xf>
    <xf numFmtId="49" fontId="16" fillId="0" borderId="11" xfId="0" applyNumberFormat="1" applyFont="1" applyFill="1" applyBorder="1" applyAlignment="1">
      <alignment horizontal="right" wrapText="1"/>
    </xf>
    <xf numFmtId="1" fontId="16" fillId="0" borderId="11" xfId="0" applyNumberFormat="1" applyFont="1" applyFill="1" applyBorder="1" applyAlignment="1">
      <alignment horizontal="right" wrapText="1"/>
    </xf>
    <xf numFmtId="0" fontId="4" fillId="35" borderId="14" xfId="0" applyFont="1" applyFill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 horizontal="right" wrapText="1"/>
    </xf>
    <xf numFmtId="0" fontId="15" fillId="38" borderId="12" xfId="0" applyFont="1" applyFill="1" applyBorder="1" applyAlignment="1">
      <alignment horizontal="right"/>
    </xf>
    <xf numFmtId="0" fontId="28" fillId="38" borderId="12" xfId="0" applyFont="1" applyFill="1" applyBorder="1" applyAlignment="1">
      <alignment horizontal="right" wrapText="1"/>
    </xf>
    <xf numFmtId="0" fontId="28" fillId="38" borderId="10" xfId="0" applyFont="1" applyFill="1" applyBorder="1" applyAlignment="1">
      <alignment/>
    </xf>
    <xf numFmtId="0" fontId="14" fillId="38" borderId="10" xfId="0" applyFont="1" applyFill="1" applyBorder="1" applyAlignment="1">
      <alignment/>
    </xf>
    <xf numFmtId="0" fontId="5" fillId="38" borderId="12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38" borderId="14" xfId="0" applyFont="1" applyFill="1" applyBorder="1" applyAlignment="1">
      <alignment horizontal="left" wrapText="1"/>
    </xf>
    <xf numFmtId="0" fontId="4" fillId="38" borderId="12" xfId="0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39" borderId="14" xfId="0" applyFont="1" applyFill="1" applyBorder="1" applyAlignment="1">
      <alignment horizontal="left" wrapText="1"/>
    </xf>
    <xf numFmtId="0" fontId="6" fillId="39" borderId="11" xfId="0" applyFont="1" applyFill="1" applyBorder="1" applyAlignment="1">
      <alignment horizontal="left" wrapText="1"/>
    </xf>
    <xf numFmtId="0" fontId="6" fillId="39" borderId="12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right"/>
    </xf>
    <xf numFmtId="0" fontId="4" fillId="37" borderId="14" xfId="0" applyFont="1" applyFill="1" applyBorder="1" applyAlignment="1">
      <alignment horizontal="left" wrapText="1"/>
    </xf>
    <xf numFmtId="0" fontId="4" fillId="37" borderId="12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/>
    </xf>
    <xf numFmtId="49" fontId="16" fillId="0" borderId="14" xfId="0" applyNumberFormat="1" applyFont="1" applyBorder="1" applyAlignment="1">
      <alignment horizontal="right"/>
    </xf>
    <xf numFmtId="49" fontId="16" fillId="0" borderId="12" xfId="0" applyNumberFormat="1" applyFont="1" applyBorder="1" applyAlignment="1">
      <alignment horizontal="right"/>
    </xf>
    <xf numFmtId="0" fontId="4" fillId="33" borderId="20" xfId="0" applyFont="1" applyFill="1" applyBorder="1" applyAlignment="1">
      <alignment horizontal="left" wrapText="1"/>
    </xf>
    <xf numFmtId="0" fontId="4" fillId="37" borderId="19" xfId="0" applyFont="1" applyFill="1" applyBorder="1" applyAlignment="1">
      <alignment horizontal="left" wrapText="1"/>
    </xf>
    <xf numFmtId="0" fontId="4" fillId="38" borderId="14" xfId="0" applyFont="1" applyFill="1" applyBorder="1" applyAlignment="1">
      <alignment horizontal="left"/>
    </xf>
    <xf numFmtId="0" fontId="4" fillId="38" borderId="12" xfId="0" applyFont="1" applyFill="1" applyBorder="1" applyAlignment="1">
      <alignment horizontal="left"/>
    </xf>
    <xf numFmtId="49" fontId="16" fillId="0" borderId="14" xfId="0" applyNumberFormat="1" applyFont="1" applyFill="1" applyBorder="1" applyAlignment="1">
      <alignment horizontal="right" wrapText="1"/>
    </xf>
    <xf numFmtId="49" fontId="16" fillId="0" borderId="12" xfId="0" applyNumberFormat="1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49" fontId="16" fillId="0" borderId="14" xfId="0" applyNumberFormat="1" applyFont="1" applyFill="1" applyBorder="1" applyAlignment="1">
      <alignment horizontal="right" vertical="distributed" wrapText="1"/>
    </xf>
    <xf numFmtId="49" fontId="16" fillId="0" borderId="12" xfId="0" applyNumberFormat="1" applyFont="1" applyFill="1" applyBorder="1" applyAlignment="1">
      <alignment horizontal="right" vertical="distributed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8" fillId="39" borderId="14" xfId="0" applyFont="1" applyFill="1" applyBorder="1" applyAlignment="1">
      <alignment horizontal="left"/>
    </xf>
    <xf numFmtId="0" fontId="8" fillId="39" borderId="11" xfId="0" applyFont="1" applyFill="1" applyBorder="1" applyAlignment="1">
      <alignment horizontal="left"/>
    </xf>
    <xf numFmtId="0" fontId="8" fillId="39" borderId="12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" fillId="38" borderId="14" xfId="0" applyFont="1" applyFill="1" applyBorder="1" applyAlignment="1">
      <alignment horizontal="left"/>
    </xf>
    <xf numFmtId="0" fontId="8" fillId="38" borderId="11" xfId="0" applyFont="1" applyFill="1" applyBorder="1" applyAlignment="1">
      <alignment horizontal="left"/>
    </xf>
    <xf numFmtId="0" fontId="8" fillId="38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distributed" wrapText="1"/>
    </xf>
    <xf numFmtId="0" fontId="4" fillId="0" borderId="11" xfId="0" applyFont="1" applyFill="1" applyBorder="1" applyAlignment="1">
      <alignment horizontal="center" vertical="distributed" wrapText="1"/>
    </xf>
    <xf numFmtId="0" fontId="4" fillId="0" borderId="12" xfId="0" applyFont="1" applyFill="1" applyBorder="1" applyAlignment="1">
      <alignment horizontal="center" vertical="distributed" wrapText="1"/>
    </xf>
    <xf numFmtId="0" fontId="4" fillId="37" borderId="11" xfId="0" applyFont="1" applyFill="1" applyBorder="1" applyAlignment="1">
      <alignment horizontal="left" vertical="distributed" wrapText="1"/>
    </xf>
    <xf numFmtId="0" fontId="4" fillId="37" borderId="12" xfId="0" applyFont="1" applyFill="1" applyBorder="1" applyAlignment="1">
      <alignment horizontal="left" vertical="distributed" wrapText="1"/>
    </xf>
    <xf numFmtId="0" fontId="4" fillId="35" borderId="14" xfId="0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0" fillId="0" borderId="0" xfId="0" applyNumberFormat="1" applyFont="1" applyAlignment="1">
      <alignment horizont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textRotation="90" wrapText="1" shrinkToFi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5" fillId="0" borderId="21" xfId="0" applyNumberFormat="1" applyFont="1" applyBorder="1" applyAlignment="1">
      <alignment horizontal="left" vertical="center" wrapText="1"/>
    </xf>
    <xf numFmtId="179" fontId="0" fillId="0" borderId="0" xfId="40" applyNumberFormat="1" applyFont="1" applyAlignment="1">
      <alignment horizontal="center" vertic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5" fillId="0" borderId="21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 wrapText="1"/>
    </xf>
    <xf numFmtId="0" fontId="0" fillId="34" borderId="17" xfId="0" applyFont="1" applyFill="1" applyBorder="1" applyAlignment="1">
      <alignment horizontal="center" wrapText="1"/>
    </xf>
    <xf numFmtId="3" fontId="0" fillId="0" borderId="0" xfId="40" applyNumberFormat="1" applyFont="1" applyAlignment="1">
      <alignment horizontal="center"/>
    </xf>
    <xf numFmtId="0" fontId="27" fillId="0" borderId="14" xfId="56" applyFont="1" applyFill="1" applyBorder="1" applyAlignment="1">
      <alignment horizontal="center"/>
      <protection/>
    </xf>
    <xf numFmtId="0" fontId="27" fillId="0" borderId="11" xfId="56" applyFont="1" applyFill="1" applyBorder="1" applyAlignment="1">
      <alignment horizontal="center"/>
      <protection/>
    </xf>
    <xf numFmtId="0" fontId="27" fillId="0" borderId="12" xfId="56" applyFont="1" applyFill="1" applyBorder="1" applyAlignment="1">
      <alignment horizontal="center"/>
      <protection/>
    </xf>
    <xf numFmtId="0" fontId="8" fillId="34" borderId="18" xfId="0" applyFont="1" applyFill="1" applyBorder="1" applyAlignment="1">
      <alignment horizontal="center" vertical="center" textRotation="90" readingOrder="2"/>
    </xf>
    <xf numFmtId="0" fontId="8" fillId="34" borderId="24" xfId="0" applyFont="1" applyFill="1" applyBorder="1" applyAlignment="1">
      <alignment horizontal="center" vertical="center" textRotation="90" readingOrder="2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tabSelected="1" zoomScalePageLayoutView="0" workbookViewId="0" topLeftCell="A1">
      <selection activeCell="I36" sqref="I3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kumentum" dvAspect="DVASPECT_ICON" shapeId="1791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U513"/>
  <sheetViews>
    <sheetView zoomScalePageLayoutView="0" workbookViewId="0" topLeftCell="A64">
      <selection activeCell="E87" sqref="E87"/>
    </sheetView>
  </sheetViews>
  <sheetFormatPr defaultColWidth="9.140625" defaultRowHeight="12.75"/>
  <cols>
    <col min="2" max="2" width="6.57421875" style="128" customWidth="1"/>
    <col min="3" max="3" width="35.7109375" style="11" customWidth="1"/>
    <col min="4" max="4" width="11.140625" style="170" customWidth="1"/>
    <col min="5" max="7" width="8.28125" style="0" customWidth="1"/>
    <col min="8" max="8" width="12.140625" style="35" customWidth="1"/>
    <col min="9" max="9" width="9.140625" style="5" customWidth="1"/>
  </cols>
  <sheetData>
    <row r="1" ht="12.75">
      <c r="H1" s="37"/>
    </row>
    <row r="2" spans="1:8" ht="26.25" customHeight="1">
      <c r="A2" s="304" t="s">
        <v>226</v>
      </c>
      <c r="B2" s="304"/>
      <c r="C2" s="304"/>
      <c r="D2" s="304"/>
      <c r="E2" s="304"/>
      <c r="F2" s="304"/>
      <c r="G2" s="304"/>
      <c r="H2" s="304"/>
    </row>
    <row r="3" spans="1:8" ht="19.5" customHeight="1">
      <c r="A3" s="305" t="s">
        <v>208</v>
      </c>
      <c r="B3" s="305"/>
      <c r="C3" s="305"/>
      <c r="D3" s="305"/>
      <c r="E3" s="305"/>
      <c r="F3" s="305"/>
      <c r="G3" s="305"/>
      <c r="H3" s="305"/>
    </row>
    <row r="4" spans="1:9" ht="56.25">
      <c r="A4" s="1"/>
      <c r="B4" s="320" t="s">
        <v>44</v>
      </c>
      <c r="C4" s="321"/>
      <c r="D4" s="166" t="s">
        <v>227</v>
      </c>
      <c r="E4" s="10" t="s">
        <v>240</v>
      </c>
      <c r="F4" s="10" t="s">
        <v>241</v>
      </c>
      <c r="G4" s="10" t="s">
        <v>242</v>
      </c>
      <c r="H4" s="145" t="s">
        <v>228</v>
      </c>
      <c r="I4" s="29"/>
    </row>
    <row r="5" spans="1:9" s="154" customFormat="1" ht="25.5" customHeight="1">
      <c r="A5" s="322" t="s">
        <v>4</v>
      </c>
      <c r="B5" s="323"/>
      <c r="C5" s="323"/>
      <c r="D5" s="323"/>
      <c r="E5" s="323"/>
      <c r="F5" s="323"/>
      <c r="G5" s="323"/>
      <c r="H5" s="324"/>
      <c r="I5" s="153"/>
    </row>
    <row r="6" spans="1:9" ht="19.5" customHeight="1">
      <c r="A6" s="1"/>
      <c r="B6" s="281" t="s">
        <v>219</v>
      </c>
      <c r="C6" s="282"/>
      <c r="D6" s="282"/>
      <c r="E6" s="282"/>
      <c r="F6" s="282"/>
      <c r="G6" s="282"/>
      <c r="H6" s="283"/>
      <c r="I6" s="29"/>
    </row>
    <row r="7" spans="1:8" ht="12.75" customHeight="1">
      <c r="A7" s="1"/>
      <c r="B7" s="306" t="s">
        <v>221</v>
      </c>
      <c r="C7" s="307"/>
      <c r="D7" s="169"/>
      <c r="E7" s="1"/>
      <c r="F7" s="1"/>
      <c r="G7" s="1"/>
      <c r="H7" s="9"/>
    </row>
    <row r="8" spans="1:9" ht="12.75">
      <c r="A8" s="1" t="s">
        <v>80</v>
      </c>
      <c r="B8" s="129" t="s">
        <v>172</v>
      </c>
      <c r="C8" s="6" t="s">
        <v>2</v>
      </c>
      <c r="D8" s="19">
        <v>749</v>
      </c>
      <c r="E8" s="1">
        <v>736</v>
      </c>
      <c r="F8" s="1">
        <v>0</v>
      </c>
      <c r="G8" s="1">
        <v>0</v>
      </c>
      <c r="H8" s="33">
        <f>SUM(E8:G8)</f>
        <v>736</v>
      </c>
      <c r="I8" s="31"/>
    </row>
    <row r="9" spans="1:9" ht="12.75">
      <c r="A9" s="1" t="s">
        <v>173</v>
      </c>
      <c r="B9" s="129"/>
      <c r="C9" s="6" t="s">
        <v>3</v>
      </c>
      <c r="D9" s="19">
        <v>202</v>
      </c>
      <c r="E9" s="1">
        <v>198</v>
      </c>
      <c r="F9" s="1">
        <v>0</v>
      </c>
      <c r="G9" s="1">
        <v>0</v>
      </c>
      <c r="H9" s="33">
        <f>SUM(E9:G9)</f>
        <v>198</v>
      </c>
      <c r="I9" s="31"/>
    </row>
    <row r="10" spans="1:9" ht="36.75" customHeight="1">
      <c r="A10" s="1" t="s">
        <v>174</v>
      </c>
      <c r="B10" s="290" t="s">
        <v>222</v>
      </c>
      <c r="C10" s="286"/>
      <c r="D10" s="177">
        <f>SUM(D8:D9)</f>
        <v>951</v>
      </c>
      <c r="E10" s="177">
        <f>SUM(E8:E9)</f>
        <v>934</v>
      </c>
      <c r="F10" s="177">
        <f>SUM(F8:F9)</f>
        <v>0</v>
      </c>
      <c r="G10" s="177">
        <f>SUM(G8:G9)</f>
        <v>0</v>
      </c>
      <c r="H10" s="7">
        <f>SUM(E10:G10)</f>
        <v>934</v>
      </c>
      <c r="I10" s="31"/>
    </row>
    <row r="11" spans="1:9" s="15" customFormat="1" ht="12.75">
      <c r="A11" s="8"/>
      <c r="B11" s="130"/>
      <c r="C11" s="18"/>
      <c r="D11" s="18"/>
      <c r="E11" s="3"/>
      <c r="F11" s="3"/>
      <c r="G11" s="3"/>
      <c r="H11" s="3"/>
      <c r="I11" s="31"/>
    </row>
    <row r="12" spans="1:9" s="15" customFormat="1" ht="19.5" customHeight="1">
      <c r="A12" s="1"/>
      <c r="B12" s="281" t="s">
        <v>47</v>
      </c>
      <c r="C12" s="282"/>
      <c r="D12" s="282"/>
      <c r="E12" s="282"/>
      <c r="F12" s="282"/>
      <c r="G12" s="282"/>
      <c r="H12" s="283"/>
      <c r="I12" s="31"/>
    </row>
    <row r="13" spans="1:8" ht="16.5" customHeight="1">
      <c r="A13" s="1" t="s">
        <v>80</v>
      </c>
      <c r="B13" s="129" t="s">
        <v>172</v>
      </c>
      <c r="C13" s="6" t="s">
        <v>45</v>
      </c>
      <c r="D13" s="19">
        <v>85</v>
      </c>
      <c r="E13" s="157">
        <v>85</v>
      </c>
      <c r="F13" s="157">
        <v>0</v>
      </c>
      <c r="G13" s="157">
        <v>0</v>
      </c>
      <c r="H13" s="157">
        <f>SUM(E13:G13)</f>
        <v>85</v>
      </c>
    </row>
    <row r="14" spans="1:8" ht="14.25" customHeight="1">
      <c r="A14" s="1"/>
      <c r="B14" s="129"/>
      <c r="C14" s="6" t="s">
        <v>3</v>
      </c>
      <c r="D14" s="19">
        <v>23</v>
      </c>
      <c r="E14" s="157">
        <v>23</v>
      </c>
      <c r="F14" s="157">
        <v>0</v>
      </c>
      <c r="G14" s="157">
        <v>0</v>
      </c>
      <c r="H14" s="157">
        <f>SUM(E14:G14)</f>
        <v>23</v>
      </c>
    </row>
    <row r="15" spans="1:8" ht="26.25" customHeight="1">
      <c r="A15" s="1" t="s">
        <v>175</v>
      </c>
      <c r="B15" s="129" t="s">
        <v>176</v>
      </c>
      <c r="C15" s="6" t="s">
        <v>5</v>
      </c>
      <c r="D15" s="19">
        <v>1500</v>
      </c>
      <c r="E15" s="1">
        <v>1500</v>
      </c>
      <c r="F15" s="1">
        <v>0</v>
      </c>
      <c r="G15" s="1">
        <v>0</v>
      </c>
      <c r="H15" s="33">
        <f>SUM(E15:G15)</f>
        <v>1500</v>
      </c>
    </row>
    <row r="16" spans="1:8" ht="12.75" customHeight="1">
      <c r="A16" s="1"/>
      <c r="B16" s="129"/>
      <c r="C16" s="6" t="s">
        <v>39</v>
      </c>
      <c r="D16" s="19"/>
      <c r="E16" s="1">
        <v>0</v>
      </c>
      <c r="F16" s="1">
        <v>0</v>
      </c>
      <c r="G16" s="1">
        <v>0</v>
      </c>
      <c r="H16" s="33">
        <f>SUM(E16:G16)</f>
        <v>0</v>
      </c>
    </row>
    <row r="17" spans="1:8" ht="12.75">
      <c r="A17" s="1" t="s">
        <v>156</v>
      </c>
      <c r="B17" s="129"/>
      <c r="C17" s="12" t="s">
        <v>6</v>
      </c>
      <c r="D17" s="12">
        <v>1608</v>
      </c>
      <c r="E17" s="7">
        <f>SUM(E13:E16)</f>
        <v>1608</v>
      </c>
      <c r="F17" s="7">
        <v>0</v>
      </c>
      <c r="G17" s="7">
        <v>0</v>
      </c>
      <c r="H17" s="7">
        <f>SUM(E17:G17)</f>
        <v>1608</v>
      </c>
    </row>
    <row r="18" spans="1:8" ht="12.75">
      <c r="A18" s="8"/>
      <c r="B18" s="131"/>
      <c r="C18" s="25" t="s">
        <v>36</v>
      </c>
      <c r="D18" s="176">
        <v>82304</v>
      </c>
      <c r="E18" s="3">
        <v>92773</v>
      </c>
      <c r="F18" s="3">
        <v>0</v>
      </c>
      <c r="G18" s="3">
        <v>0</v>
      </c>
      <c r="H18" s="3">
        <v>92773</v>
      </c>
    </row>
    <row r="19" spans="1:8" ht="12.75">
      <c r="A19" s="8"/>
      <c r="B19" s="131"/>
      <c r="C19" s="25" t="s">
        <v>239</v>
      </c>
      <c r="D19" s="176">
        <v>5894</v>
      </c>
      <c r="E19" s="3">
        <v>1244</v>
      </c>
      <c r="F19" s="3">
        <v>0</v>
      </c>
      <c r="G19" s="3">
        <v>0</v>
      </c>
      <c r="H19" s="3">
        <v>1244</v>
      </c>
    </row>
    <row r="20" spans="1:9" s="98" customFormat="1" ht="25.5" customHeight="1">
      <c r="A20" s="3"/>
      <c r="B20" s="328" t="s">
        <v>48</v>
      </c>
      <c r="C20" s="329"/>
      <c r="D20" s="7">
        <v>88198</v>
      </c>
      <c r="E20" s="7">
        <f>SUM(E17:E19)</f>
        <v>95625</v>
      </c>
      <c r="F20" s="7">
        <f>F17+F18+F19</f>
        <v>0</v>
      </c>
      <c r="G20" s="7">
        <f>G17+G18+G19</f>
        <v>0</v>
      </c>
      <c r="H20" s="7">
        <f>H17+H18+H19</f>
        <v>95625</v>
      </c>
      <c r="I20" s="31"/>
    </row>
    <row r="21" spans="1:9" ht="23.25" customHeight="1">
      <c r="A21" s="8"/>
      <c r="B21" s="308" t="s">
        <v>211</v>
      </c>
      <c r="C21" s="309"/>
      <c r="D21" s="168" t="s">
        <v>229</v>
      </c>
      <c r="E21" s="242">
        <f>(E10+E20)</f>
        <v>96559</v>
      </c>
      <c r="F21" s="242">
        <f>(F10+F20)</f>
        <v>0</v>
      </c>
      <c r="G21" s="242">
        <f>(G10+G20)</f>
        <v>0</v>
      </c>
      <c r="H21" s="242">
        <f>(H10+H20)</f>
        <v>96559</v>
      </c>
      <c r="I21" s="31"/>
    </row>
    <row r="22" spans="1:9" ht="15.75" customHeight="1">
      <c r="A22" s="8"/>
      <c r="B22" s="245"/>
      <c r="C22" s="253"/>
      <c r="D22" s="254"/>
      <c r="E22" s="255"/>
      <c r="F22" s="255"/>
      <c r="G22" s="255"/>
      <c r="H22" s="242"/>
      <c r="I22" s="31"/>
    </row>
    <row r="23" spans="1:9" s="15" customFormat="1" ht="19.5" customHeight="1">
      <c r="A23" s="8"/>
      <c r="B23" s="325" t="s">
        <v>220</v>
      </c>
      <c r="C23" s="326"/>
      <c r="D23" s="326"/>
      <c r="E23" s="326"/>
      <c r="F23" s="326"/>
      <c r="G23" s="326"/>
      <c r="H23" s="327"/>
      <c r="I23" s="5"/>
    </row>
    <row r="24" spans="1:9" s="15" customFormat="1" ht="17.25" customHeight="1">
      <c r="A24" s="1" t="s">
        <v>80</v>
      </c>
      <c r="B24" s="129" t="s">
        <v>172</v>
      </c>
      <c r="C24" s="6" t="s">
        <v>31</v>
      </c>
      <c r="D24" s="19">
        <v>57</v>
      </c>
      <c r="E24" s="1">
        <v>0</v>
      </c>
      <c r="F24" s="1">
        <v>57</v>
      </c>
      <c r="G24" s="1">
        <v>0</v>
      </c>
      <c r="H24" s="9">
        <f>SUM(E24:G24)</f>
        <v>57</v>
      </c>
      <c r="I24" s="5"/>
    </row>
    <row r="25" spans="1:9" s="27" customFormat="1" ht="14.25" customHeight="1">
      <c r="A25" s="1" t="s">
        <v>173</v>
      </c>
      <c r="B25" s="129"/>
      <c r="C25" s="6" t="s">
        <v>3</v>
      </c>
      <c r="D25" s="19">
        <v>15</v>
      </c>
      <c r="E25" s="1">
        <v>0</v>
      </c>
      <c r="F25" s="1">
        <v>15</v>
      </c>
      <c r="G25" s="1">
        <v>0</v>
      </c>
      <c r="H25" s="9">
        <f>SUM(E25:G25)</f>
        <v>15</v>
      </c>
      <c r="I25" s="32"/>
    </row>
    <row r="26" spans="1:9" s="15" customFormat="1" ht="27.75" customHeight="1">
      <c r="A26" s="8"/>
      <c r="B26" s="285" t="s">
        <v>217</v>
      </c>
      <c r="C26" s="286"/>
      <c r="D26" s="243">
        <v>72</v>
      </c>
      <c r="E26" s="244">
        <v>0</v>
      </c>
      <c r="F26" s="244">
        <f>SUM(F24:F25)</f>
        <v>72</v>
      </c>
      <c r="G26" s="244">
        <f>SUM(G24:G25)</f>
        <v>0</v>
      </c>
      <c r="H26" s="244">
        <f>SUM(H24:H25)</f>
        <v>72</v>
      </c>
      <c r="I26" s="5"/>
    </row>
    <row r="27" spans="1:21" s="15" customFormat="1" ht="17.25" customHeight="1">
      <c r="A27" s="8"/>
      <c r="B27" s="256"/>
      <c r="C27" s="247"/>
      <c r="D27" s="257"/>
      <c r="E27" s="258"/>
      <c r="F27" s="258"/>
      <c r="G27" s="258"/>
      <c r="H27" s="259"/>
      <c r="I27" s="5"/>
      <c r="U27" s="268"/>
    </row>
    <row r="28" spans="1:21" s="241" customFormat="1" ht="16.5" customHeight="1">
      <c r="A28" s="240"/>
      <c r="B28" s="330" t="s">
        <v>206</v>
      </c>
      <c r="C28" s="331"/>
      <c r="D28" s="331"/>
      <c r="E28" s="331"/>
      <c r="F28" s="331"/>
      <c r="G28" s="331"/>
      <c r="H28" s="332"/>
      <c r="I28"/>
      <c r="J28"/>
      <c r="K28"/>
      <c r="L28"/>
      <c r="M28"/>
      <c r="N28"/>
      <c r="O28"/>
      <c r="P28"/>
      <c r="Q28"/>
      <c r="R28"/>
      <c r="S28"/>
      <c r="T28"/>
      <c r="U28" s="268"/>
    </row>
    <row r="29" spans="1:21" s="15" customFormat="1" ht="18.75" customHeight="1">
      <c r="A29" s="8"/>
      <c r="B29" s="267"/>
      <c r="C29" s="25" t="s">
        <v>36</v>
      </c>
      <c r="D29" s="176">
        <v>10917</v>
      </c>
      <c r="E29" s="3">
        <v>0</v>
      </c>
      <c r="F29" s="3">
        <v>13163</v>
      </c>
      <c r="G29" s="3">
        <v>0</v>
      </c>
      <c r="H29" s="3">
        <v>13163</v>
      </c>
      <c r="I29" s="5"/>
      <c r="U29" s="268"/>
    </row>
    <row r="30" spans="1:8" ht="12.75">
      <c r="A30" s="8"/>
      <c r="B30" s="130"/>
      <c r="C30" s="25" t="s">
        <v>37</v>
      </c>
      <c r="D30" s="176">
        <v>4674</v>
      </c>
      <c r="E30" s="3">
        <v>0</v>
      </c>
      <c r="F30" s="3">
        <v>5894</v>
      </c>
      <c r="G30" s="3">
        <v>0</v>
      </c>
      <c r="H30" s="3">
        <v>5894</v>
      </c>
    </row>
    <row r="31" spans="1:9" s="98" customFormat="1" ht="25.5" customHeight="1">
      <c r="A31" s="3"/>
      <c r="B31" s="290" t="s">
        <v>223</v>
      </c>
      <c r="C31" s="286"/>
      <c r="D31" s="177">
        <f>SUM(D29:D30)</f>
        <v>15591</v>
      </c>
      <c r="E31" s="7">
        <v>0</v>
      </c>
      <c r="F31" s="7">
        <f>SUM(F29:F30)</f>
        <v>19057</v>
      </c>
      <c r="G31" s="7">
        <f>SUM(G26:G30)</f>
        <v>0</v>
      </c>
      <c r="H31" s="7">
        <f>SUM(H29:H30)</f>
        <v>19057</v>
      </c>
      <c r="I31" s="31"/>
    </row>
    <row r="32" spans="1:9" s="15" customFormat="1" ht="21" customHeight="1">
      <c r="A32" s="8"/>
      <c r="B32" s="297" t="s">
        <v>212</v>
      </c>
      <c r="C32" s="298"/>
      <c r="D32" s="168" t="s">
        <v>230</v>
      </c>
      <c r="E32" s="158"/>
      <c r="F32" s="158">
        <f>F26+F29+F30</f>
        <v>19129</v>
      </c>
      <c r="G32" s="158">
        <f>G26+G29+G30</f>
        <v>0</v>
      </c>
      <c r="H32" s="158">
        <f>H26+H29+H30</f>
        <v>19129</v>
      </c>
      <c r="I32" s="5"/>
    </row>
    <row r="33" spans="1:9" s="15" customFormat="1" ht="15" customHeight="1">
      <c r="A33" s="8"/>
      <c r="B33" s="246"/>
      <c r="C33" s="168"/>
      <c r="D33" s="168"/>
      <c r="E33" s="158"/>
      <c r="F33" s="158"/>
      <c r="G33" s="158"/>
      <c r="H33" s="158"/>
      <c r="I33" s="5"/>
    </row>
    <row r="34" spans="1:9" s="151" customFormat="1" ht="19.5" customHeight="1">
      <c r="A34" s="149"/>
      <c r="B34" s="295" t="s">
        <v>201</v>
      </c>
      <c r="C34" s="296"/>
      <c r="D34" s="262">
        <v>2631</v>
      </c>
      <c r="E34" s="192">
        <f>(E10+E17)</f>
        <v>2542</v>
      </c>
      <c r="F34" s="192">
        <f>(F26)</f>
        <v>72</v>
      </c>
      <c r="G34" s="192">
        <v>0</v>
      </c>
      <c r="H34" s="264">
        <f>SUM(E34:G34)</f>
        <v>2614</v>
      </c>
      <c r="I34" s="150"/>
    </row>
    <row r="35" spans="1:9" s="15" customFormat="1" ht="19.5" customHeight="1">
      <c r="A35" s="126"/>
      <c r="B35" s="299" t="s">
        <v>36</v>
      </c>
      <c r="C35" s="300"/>
      <c r="D35" s="263">
        <v>93221</v>
      </c>
      <c r="E35" s="193">
        <v>92773</v>
      </c>
      <c r="F35" s="193">
        <v>13163</v>
      </c>
      <c r="G35" s="193">
        <v>0</v>
      </c>
      <c r="H35" s="264">
        <f>(E35+F35)</f>
        <v>105936</v>
      </c>
      <c r="I35" s="5"/>
    </row>
    <row r="36" spans="1:9" s="27" customFormat="1" ht="19.5" customHeight="1">
      <c r="A36" s="1"/>
      <c r="B36" s="299" t="s">
        <v>239</v>
      </c>
      <c r="C36" s="300"/>
      <c r="D36" s="263">
        <v>10568</v>
      </c>
      <c r="E36" s="193">
        <v>1244</v>
      </c>
      <c r="F36" s="193">
        <v>5894</v>
      </c>
      <c r="G36" s="193">
        <v>0</v>
      </c>
      <c r="H36" s="264">
        <f>(E36+F36)</f>
        <v>7138</v>
      </c>
      <c r="I36" s="32"/>
    </row>
    <row r="37" spans="1:9" s="15" customFormat="1" ht="24" customHeight="1">
      <c r="A37" s="126"/>
      <c r="B37" s="271" t="s">
        <v>32</v>
      </c>
      <c r="C37" s="272"/>
      <c r="D37" s="266">
        <v>106420</v>
      </c>
      <c r="E37" s="191">
        <f>SUM(E34:E36)</f>
        <v>96559</v>
      </c>
      <c r="F37" s="191">
        <f>SUM(F34:F36)</f>
        <v>19129</v>
      </c>
      <c r="G37" s="191">
        <f>SUM(G34:G36)</f>
        <v>0</v>
      </c>
      <c r="H37" s="265">
        <f>SUM(H34:H36)</f>
        <v>115688</v>
      </c>
      <c r="I37" s="5"/>
    </row>
    <row r="38" spans="1:9" s="24" customFormat="1" ht="12.75">
      <c r="A38" s="8"/>
      <c r="B38" s="130"/>
      <c r="C38" s="18"/>
      <c r="D38" s="18"/>
      <c r="E38" s="4"/>
      <c r="F38" s="4"/>
      <c r="G38" s="4"/>
      <c r="H38" s="4"/>
      <c r="I38" s="32"/>
    </row>
    <row r="39" spans="1:9" s="156" customFormat="1" ht="25.5" customHeight="1">
      <c r="A39" s="316" t="s">
        <v>7</v>
      </c>
      <c r="B39" s="317"/>
      <c r="C39" s="317"/>
      <c r="D39" s="317"/>
      <c r="E39" s="317"/>
      <c r="F39" s="317"/>
      <c r="G39" s="317"/>
      <c r="H39" s="318"/>
      <c r="I39" s="155"/>
    </row>
    <row r="40" spans="1:9" s="24" customFormat="1" ht="15" customHeight="1">
      <c r="A40" s="8"/>
      <c r="B40" s="152"/>
      <c r="C40" s="152"/>
      <c r="D40" s="152"/>
      <c r="E40" s="152"/>
      <c r="F40" s="152"/>
      <c r="G40" s="152"/>
      <c r="H40" s="148"/>
      <c r="I40" s="32"/>
    </row>
    <row r="41" spans="1:8" ht="19.5" customHeight="1">
      <c r="A41" s="1"/>
      <c r="B41" s="281" t="s">
        <v>224</v>
      </c>
      <c r="C41" s="282"/>
      <c r="D41" s="282"/>
      <c r="E41" s="282"/>
      <c r="F41" s="282"/>
      <c r="G41" s="282"/>
      <c r="H41" s="283"/>
    </row>
    <row r="42" spans="1:9" s="24" customFormat="1" ht="12.75" customHeight="1">
      <c r="A42" s="1" t="s">
        <v>163</v>
      </c>
      <c r="B42" s="129"/>
      <c r="C42" s="6" t="s">
        <v>54</v>
      </c>
      <c r="D42" s="19">
        <v>12559</v>
      </c>
      <c r="E42" s="1">
        <v>13519</v>
      </c>
      <c r="F42" s="1">
        <v>0</v>
      </c>
      <c r="G42" s="1">
        <v>0</v>
      </c>
      <c r="H42" s="33">
        <v>13519</v>
      </c>
      <c r="I42" s="32"/>
    </row>
    <row r="43" spans="1:9" s="15" customFormat="1" ht="12.75" customHeight="1">
      <c r="A43" s="1" t="s">
        <v>169</v>
      </c>
      <c r="B43" s="129"/>
      <c r="C43" s="6" t="s">
        <v>3</v>
      </c>
      <c r="D43" s="19">
        <v>3391</v>
      </c>
      <c r="E43" s="1">
        <v>3650</v>
      </c>
      <c r="F43" s="1">
        <v>0</v>
      </c>
      <c r="G43" s="1">
        <v>0</v>
      </c>
      <c r="H43" s="33">
        <v>3650</v>
      </c>
      <c r="I43" s="5"/>
    </row>
    <row r="44" spans="1:8" ht="44.25" customHeight="1">
      <c r="A44" s="250"/>
      <c r="B44" s="293" t="s">
        <v>225</v>
      </c>
      <c r="C44" s="294"/>
      <c r="D44" s="251">
        <v>15950</v>
      </c>
      <c r="E44" s="252">
        <f>SUM(E42:E43)</f>
        <v>17169</v>
      </c>
      <c r="F44" s="252">
        <f>SUM(F42:F43)</f>
        <v>0</v>
      </c>
      <c r="G44" s="252">
        <f>SUM(G42:G43)</f>
        <v>0</v>
      </c>
      <c r="H44" s="252">
        <f>SUM(H42:H43)</f>
        <v>17169</v>
      </c>
    </row>
    <row r="45" spans="1:8" ht="18.75" customHeight="1">
      <c r="A45" s="1"/>
      <c r="B45" s="260"/>
      <c r="C45" s="260"/>
      <c r="D45" s="261"/>
      <c r="E45" s="248"/>
      <c r="F45" s="248"/>
      <c r="G45" s="248"/>
      <c r="H45" s="248"/>
    </row>
    <row r="46" spans="1:8" ht="19.5" customHeight="1">
      <c r="A46" s="249"/>
      <c r="B46" s="313" t="s">
        <v>40</v>
      </c>
      <c r="C46" s="314"/>
      <c r="D46" s="314"/>
      <c r="E46" s="314"/>
      <c r="F46" s="314"/>
      <c r="G46" s="314"/>
      <c r="H46" s="315"/>
    </row>
    <row r="47" spans="1:8" ht="12.75" customHeight="1">
      <c r="A47" s="1" t="s">
        <v>157</v>
      </c>
      <c r="B47" s="132"/>
      <c r="C47" s="14" t="s">
        <v>28</v>
      </c>
      <c r="D47" s="14"/>
      <c r="E47" s="14"/>
      <c r="F47" s="14"/>
      <c r="G47" s="14"/>
      <c r="H47" s="34"/>
    </row>
    <row r="48" spans="1:8" ht="24" customHeight="1">
      <c r="A48" s="1" t="s">
        <v>158</v>
      </c>
      <c r="B48" s="129" t="s">
        <v>177</v>
      </c>
      <c r="C48" s="6" t="s">
        <v>209</v>
      </c>
      <c r="D48" s="19">
        <v>25886</v>
      </c>
      <c r="E48" s="1">
        <v>26703</v>
      </c>
      <c r="F48" s="1">
        <v>0</v>
      </c>
      <c r="G48" s="1">
        <v>0</v>
      </c>
      <c r="H48" s="33">
        <f aca="true" t="shared" si="0" ref="H48:H53">SUM(E48:G48)</f>
        <v>26703</v>
      </c>
    </row>
    <row r="49" spans="1:8" ht="24" customHeight="1">
      <c r="A49" s="1" t="s">
        <v>158</v>
      </c>
      <c r="B49" s="129" t="s">
        <v>177</v>
      </c>
      <c r="C49" s="6" t="s">
        <v>41</v>
      </c>
      <c r="D49" s="19">
        <v>9031</v>
      </c>
      <c r="E49" s="1">
        <v>12463</v>
      </c>
      <c r="F49" s="1">
        <v>0</v>
      </c>
      <c r="G49" s="1">
        <v>0</v>
      </c>
      <c r="H49" s="33">
        <f t="shared" si="0"/>
        <v>12463</v>
      </c>
    </row>
    <row r="50" spans="1:8" ht="24" customHeight="1">
      <c r="A50" s="1" t="s">
        <v>158</v>
      </c>
      <c r="B50" s="129" t="s">
        <v>177</v>
      </c>
      <c r="C50" s="6" t="s">
        <v>42</v>
      </c>
      <c r="D50" s="19">
        <v>1541</v>
      </c>
      <c r="E50" s="1">
        <v>2275</v>
      </c>
      <c r="F50" s="1">
        <v>0</v>
      </c>
      <c r="G50" s="1">
        <v>0</v>
      </c>
      <c r="H50" s="33">
        <f t="shared" si="0"/>
        <v>2275</v>
      </c>
    </row>
    <row r="51" spans="1:8" ht="24" customHeight="1">
      <c r="A51" s="1" t="s">
        <v>158</v>
      </c>
      <c r="B51" s="129" t="s">
        <v>177</v>
      </c>
      <c r="C51" s="13" t="s">
        <v>238</v>
      </c>
      <c r="D51" s="178">
        <v>1234</v>
      </c>
      <c r="E51" s="1">
        <v>850</v>
      </c>
      <c r="F51" s="1">
        <v>0</v>
      </c>
      <c r="G51" s="1">
        <v>0</v>
      </c>
      <c r="H51" s="33">
        <f t="shared" si="0"/>
        <v>850</v>
      </c>
    </row>
    <row r="52" spans="1:8" ht="24" customHeight="1">
      <c r="A52" s="1" t="s">
        <v>159</v>
      </c>
      <c r="B52" s="129" t="s">
        <v>178</v>
      </c>
      <c r="C52" s="6" t="s">
        <v>210</v>
      </c>
      <c r="D52" s="19">
        <v>1586</v>
      </c>
      <c r="E52" s="1">
        <v>532</v>
      </c>
      <c r="F52" s="1">
        <v>0</v>
      </c>
      <c r="G52" s="1">
        <v>0</v>
      </c>
      <c r="H52" s="33">
        <f t="shared" si="0"/>
        <v>532</v>
      </c>
    </row>
    <row r="53" spans="1:8" ht="24" customHeight="1">
      <c r="A53" s="1" t="s">
        <v>162</v>
      </c>
      <c r="B53" s="129" t="s">
        <v>179</v>
      </c>
      <c r="C53" s="21" t="s">
        <v>55</v>
      </c>
      <c r="D53" s="171">
        <v>598</v>
      </c>
      <c r="E53" s="1">
        <v>751</v>
      </c>
      <c r="F53" s="1">
        <v>0</v>
      </c>
      <c r="G53" s="1">
        <v>0</v>
      </c>
      <c r="H53" s="33">
        <f t="shared" si="0"/>
        <v>751</v>
      </c>
    </row>
    <row r="54" spans="1:8" ht="12.75" customHeight="1">
      <c r="A54" s="1" t="s">
        <v>160</v>
      </c>
      <c r="B54" s="129" t="s">
        <v>184</v>
      </c>
      <c r="C54" s="12" t="s">
        <v>8</v>
      </c>
      <c r="D54" s="12">
        <v>39969</v>
      </c>
      <c r="E54" s="7">
        <f>SUM(E48:E53)</f>
        <v>43574</v>
      </c>
      <c r="F54" s="7">
        <f>SUM(F48:F53)</f>
        <v>0</v>
      </c>
      <c r="G54" s="7">
        <f>SUM(G48:G53)</f>
        <v>0</v>
      </c>
      <c r="H54" s="7">
        <f>SUM(H48:H53)</f>
        <v>43574</v>
      </c>
    </row>
    <row r="55" spans="1:8" ht="12.75">
      <c r="A55" s="1"/>
      <c r="B55" s="129"/>
      <c r="C55" s="17"/>
      <c r="D55" s="17"/>
      <c r="E55" s="3"/>
      <c r="F55" s="3"/>
      <c r="G55" s="3"/>
      <c r="H55" s="3"/>
    </row>
    <row r="56" spans="1:8" ht="12.75">
      <c r="A56" s="1" t="s">
        <v>103</v>
      </c>
      <c r="B56" s="133"/>
      <c r="C56" s="17" t="s">
        <v>10</v>
      </c>
      <c r="D56" s="17"/>
      <c r="E56" s="3"/>
      <c r="F56" s="3"/>
      <c r="G56" s="3"/>
      <c r="H56" s="3"/>
    </row>
    <row r="57" spans="1:8" ht="25.5">
      <c r="A57" s="1" t="s">
        <v>103</v>
      </c>
      <c r="B57" s="129" t="s">
        <v>180</v>
      </c>
      <c r="C57" s="36" t="s">
        <v>246</v>
      </c>
      <c r="D57" s="19">
        <v>10177</v>
      </c>
      <c r="E57" s="1">
        <v>9304</v>
      </c>
      <c r="F57" s="1">
        <v>0</v>
      </c>
      <c r="G57" s="1">
        <v>0</v>
      </c>
      <c r="H57" s="33">
        <f>SUM(E57:G57)</f>
        <v>9304</v>
      </c>
    </row>
    <row r="58" spans="1:9" ht="25.5">
      <c r="A58" s="1" t="s">
        <v>103</v>
      </c>
      <c r="B58" s="129" t="s">
        <v>180</v>
      </c>
      <c r="C58" s="6" t="s">
        <v>9</v>
      </c>
      <c r="D58" s="19">
        <v>615</v>
      </c>
      <c r="E58" s="1">
        <v>282</v>
      </c>
      <c r="F58" s="1">
        <v>0</v>
      </c>
      <c r="G58" s="1">
        <v>0</v>
      </c>
      <c r="H58" s="33">
        <f>SUM(E58:G58)</f>
        <v>282</v>
      </c>
      <c r="I58" s="31"/>
    </row>
    <row r="59" spans="1:8" ht="12.75" customHeight="1">
      <c r="A59" s="1" t="s">
        <v>103</v>
      </c>
      <c r="B59" s="129"/>
      <c r="C59" s="12" t="s">
        <v>10</v>
      </c>
      <c r="D59" s="12">
        <v>10792</v>
      </c>
      <c r="E59" s="7">
        <f>SUM(E57:E58)</f>
        <v>9586</v>
      </c>
      <c r="F59" s="7">
        <f>SUM(F57:F58)</f>
        <v>0</v>
      </c>
      <c r="G59" s="7">
        <f>SUM(G57:G58)</f>
        <v>0</v>
      </c>
      <c r="H59" s="7">
        <v>9586</v>
      </c>
    </row>
    <row r="60" spans="1:8" ht="12.75">
      <c r="A60" s="1"/>
      <c r="B60" s="134"/>
      <c r="C60" s="17"/>
      <c r="D60" s="17"/>
      <c r="E60" s="3"/>
      <c r="F60" s="3"/>
      <c r="G60" s="3"/>
      <c r="H60" s="3"/>
    </row>
    <row r="61" spans="1:8" ht="12.75">
      <c r="A61" s="1" t="s">
        <v>105</v>
      </c>
      <c r="B61" s="135"/>
      <c r="C61" s="19" t="s">
        <v>202</v>
      </c>
      <c r="D61" s="19"/>
      <c r="E61" s="1"/>
      <c r="F61" s="1"/>
      <c r="G61" s="1"/>
      <c r="H61" s="9"/>
    </row>
    <row r="62" spans="1:8" ht="12.75">
      <c r="A62" s="1" t="s">
        <v>161</v>
      </c>
      <c r="B62" s="129" t="s">
        <v>181</v>
      </c>
      <c r="C62" s="6" t="s">
        <v>13</v>
      </c>
      <c r="D62" s="19">
        <v>45</v>
      </c>
      <c r="E62" s="1">
        <v>45</v>
      </c>
      <c r="F62" s="1">
        <v>0</v>
      </c>
      <c r="G62" s="1">
        <v>0</v>
      </c>
      <c r="H62" s="33">
        <f>SUM(E62:G62)</f>
        <v>45</v>
      </c>
    </row>
    <row r="63" spans="1:9" ht="12.75">
      <c r="A63" s="1" t="s">
        <v>164</v>
      </c>
      <c r="B63" s="129" t="s">
        <v>182</v>
      </c>
      <c r="C63" s="6" t="s">
        <v>14</v>
      </c>
      <c r="D63" s="19">
        <v>353</v>
      </c>
      <c r="E63" s="1">
        <v>353</v>
      </c>
      <c r="F63" s="1">
        <v>0</v>
      </c>
      <c r="G63" s="1">
        <v>0</v>
      </c>
      <c r="H63" s="33">
        <f>SUM(E63:G63)</f>
        <v>353</v>
      </c>
      <c r="I63" s="31"/>
    </row>
    <row r="64" spans="1:9" ht="12.75">
      <c r="A64" s="1"/>
      <c r="B64" s="129"/>
      <c r="C64" s="6" t="s">
        <v>25</v>
      </c>
      <c r="D64" s="19">
        <v>76</v>
      </c>
      <c r="E64" s="1">
        <v>76</v>
      </c>
      <c r="F64" s="1">
        <v>0</v>
      </c>
      <c r="G64" s="1">
        <v>0</v>
      </c>
      <c r="H64" s="33">
        <f>SUM(E64:G64)</f>
        <v>76</v>
      </c>
      <c r="I64" s="31"/>
    </row>
    <row r="65" spans="1:8" ht="12.75">
      <c r="A65" s="1" t="s">
        <v>105</v>
      </c>
      <c r="B65" s="129" t="s">
        <v>185</v>
      </c>
      <c r="C65" s="6" t="s">
        <v>30</v>
      </c>
      <c r="D65" s="19">
        <v>474</v>
      </c>
      <c r="E65" s="2">
        <f>SUM(E62:E64)</f>
        <v>474</v>
      </c>
      <c r="F65" s="2">
        <f>SUM(F62:F64)</f>
        <v>0</v>
      </c>
      <c r="G65" s="2">
        <f>SUM(G62:G64)</f>
        <v>0</v>
      </c>
      <c r="H65" s="3">
        <f>SUM(H62:H64)</f>
        <v>474</v>
      </c>
    </row>
    <row r="66" spans="1:8" ht="12.75">
      <c r="A66" s="1" t="s">
        <v>169</v>
      </c>
      <c r="B66" s="129" t="s">
        <v>183</v>
      </c>
      <c r="C66" s="36" t="s">
        <v>43</v>
      </c>
      <c r="D66" s="19">
        <v>128</v>
      </c>
      <c r="E66" s="1">
        <v>128</v>
      </c>
      <c r="F66" s="1">
        <v>0</v>
      </c>
      <c r="G66" s="1">
        <v>0</v>
      </c>
      <c r="H66" s="9">
        <v>128</v>
      </c>
    </row>
    <row r="67" spans="1:8" ht="12.75" customHeight="1">
      <c r="A67" s="1" t="s">
        <v>105</v>
      </c>
      <c r="B67" s="129" t="s">
        <v>185</v>
      </c>
      <c r="C67" s="12" t="s">
        <v>29</v>
      </c>
      <c r="D67" s="12">
        <v>602</v>
      </c>
      <c r="E67" s="7">
        <f>SUM(E65:E66)</f>
        <v>602</v>
      </c>
      <c r="F67" s="7">
        <f>SUM(F65:F66)</f>
        <v>0</v>
      </c>
      <c r="G67" s="7">
        <f>SUM(G65:G66)</f>
        <v>0</v>
      </c>
      <c r="H67" s="7">
        <f>SUM(H65:H66)</f>
        <v>602</v>
      </c>
    </row>
    <row r="68" spans="1:9" s="83" customFormat="1" ht="30.75" customHeight="1">
      <c r="A68" s="33"/>
      <c r="B68" s="285" t="s">
        <v>49</v>
      </c>
      <c r="C68" s="319"/>
      <c r="D68" s="179">
        <v>51363</v>
      </c>
      <c r="E68" s="7">
        <f>(E54+E59+E67)</f>
        <v>53762</v>
      </c>
      <c r="F68" s="7">
        <f>(F54+F59+F67)</f>
        <v>0</v>
      </c>
      <c r="G68" s="7">
        <f>(G54+G59+G67)</f>
        <v>0</v>
      </c>
      <c r="H68" s="7">
        <f>(H54+H59+H67)</f>
        <v>53762</v>
      </c>
      <c r="I68" s="30"/>
    </row>
    <row r="69" spans="1:9" ht="18" customHeight="1">
      <c r="A69" s="8"/>
      <c r="B69" s="130"/>
      <c r="C69" s="18"/>
      <c r="D69" s="18"/>
      <c r="E69" s="3"/>
      <c r="F69" s="3"/>
      <c r="G69" s="3"/>
      <c r="H69" s="3"/>
      <c r="I69" s="31"/>
    </row>
    <row r="70" spans="1:9" ht="19.5" customHeight="1">
      <c r="A70" s="8"/>
      <c r="B70" s="287" t="s">
        <v>50</v>
      </c>
      <c r="C70" s="288"/>
      <c r="D70" s="288"/>
      <c r="E70" s="288"/>
      <c r="F70" s="288"/>
      <c r="G70" s="288"/>
      <c r="H70" s="289"/>
      <c r="I70" s="31"/>
    </row>
    <row r="71" spans="1:9" ht="12.75" customHeight="1">
      <c r="A71" s="1" t="s">
        <v>105</v>
      </c>
      <c r="B71" s="135"/>
      <c r="C71" s="19" t="s">
        <v>202</v>
      </c>
      <c r="D71" s="19"/>
      <c r="E71" s="1"/>
      <c r="F71" s="1"/>
      <c r="G71" s="1"/>
      <c r="H71" s="9"/>
      <c r="I71" s="31"/>
    </row>
    <row r="72" spans="1:9" s="24" customFormat="1" ht="12.75" customHeight="1">
      <c r="A72" s="1" t="s">
        <v>164</v>
      </c>
      <c r="B72" s="129" t="s">
        <v>182</v>
      </c>
      <c r="C72" s="6" t="s">
        <v>196</v>
      </c>
      <c r="D72" s="19">
        <v>19</v>
      </c>
      <c r="E72" s="1">
        <v>19</v>
      </c>
      <c r="F72" s="1">
        <v>0</v>
      </c>
      <c r="G72" s="1">
        <v>0</v>
      </c>
      <c r="H72" s="33">
        <f>SUM(E72:G72)</f>
        <v>19</v>
      </c>
      <c r="I72" s="144"/>
    </row>
    <row r="73" spans="1:9" s="15" customFormat="1" ht="12.75" customHeight="1">
      <c r="A73" s="1" t="s">
        <v>161</v>
      </c>
      <c r="B73" s="129" t="s">
        <v>181</v>
      </c>
      <c r="C73" s="6" t="s">
        <v>12</v>
      </c>
      <c r="D73" s="19">
        <v>85</v>
      </c>
      <c r="E73" s="1">
        <v>85</v>
      </c>
      <c r="F73" s="1">
        <v>0</v>
      </c>
      <c r="G73" s="1">
        <v>0</v>
      </c>
      <c r="H73" s="33">
        <f aca="true" t="shared" si="1" ref="H73:H88">SUM(E73:G73)</f>
        <v>85</v>
      </c>
      <c r="I73" s="31"/>
    </row>
    <row r="74" spans="1:9" s="15" customFormat="1" ht="12.75" customHeight="1">
      <c r="A74" s="1" t="s">
        <v>161</v>
      </c>
      <c r="B74" s="129" t="s">
        <v>181</v>
      </c>
      <c r="C74" s="6" t="s">
        <v>15</v>
      </c>
      <c r="D74" s="19">
        <v>205</v>
      </c>
      <c r="E74" s="1">
        <v>205</v>
      </c>
      <c r="F74" s="1">
        <v>0</v>
      </c>
      <c r="G74" s="1">
        <v>0</v>
      </c>
      <c r="H74" s="33">
        <f t="shared" si="1"/>
        <v>205</v>
      </c>
      <c r="I74" s="31"/>
    </row>
    <row r="75" spans="1:8" ht="12.75" customHeight="1">
      <c r="A75" s="1" t="s">
        <v>161</v>
      </c>
      <c r="B75" s="129" t="s">
        <v>181</v>
      </c>
      <c r="C75" s="6" t="s">
        <v>16</v>
      </c>
      <c r="D75" s="19">
        <v>255</v>
      </c>
      <c r="E75" s="1">
        <v>255</v>
      </c>
      <c r="F75" s="1">
        <v>0</v>
      </c>
      <c r="G75" s="1">
        <v>0</v>
      </c>
      <c r="H75" s="33">
        <f t="shared" si="1"/>
        <v>255</v>
      </c>
    </row>
    <row r="76" spans="1:8" ht="12.75" customHeight="1">
      <c r="A76" s="1" t="s">
        <v>167</v>
      </c>
      <c r="B76" s="129" t="s">
        <v>186</v>
      </c>
      <c r="C76" s="6" t="s">
        <v>17</v>
      </c>
      <c r="D76" s="19">
        <v>69</v>
      </c>
      <c r="E76" s="1">
        <v>69</v>
      </c>
      <c r="F76" s="1">
        <v>0</v>
      </c>
      <c r="G76" s="1">
        <v>0</v>
      </c>
      <c r="H76" s="33">
        <f t="shared" si="1"/>
        <v>69</v>
      </c>
    </row>
    <row r="77" spans="1:8" ht="12.75" customHeight="1">
      <c r="A77" s="1" t="s">
        <v>167</v>
      </c>
      <c r="B77" s="129" t="s">
        <v>186</v>
      </c>
      <c r="C77" s="6" t="s">
        <v>18</v>
      </c>
      <c r="D77" s="19">
        <v>59</v>
      </c>
      <c r="E77" s="1">
        <v>59</v>
      </c>
      <c r="F77" s="1">
        <v>0</v>
      </c>
      <c r="G77" s="1">
        <v>0</v>
      </c>
      <c r="H77" s="33">
        <f t="shared" si="1"/>
        <v>59</v>
      </c>
    </row>
    <row r="78" spans="1:8" ht="12.75" customHeight="1">
      <c r="A78" s="1" t="s">
        <v>166</v>
      </c>
      <c r="B78" s="129" t="s">
        <v>187</v>
      </c>
      <c r="C78" s="6" t="s">
        <v>19</v>
      </c>
      <c r="D78" s="19">
        <v>710</v>
      </c>
      <c r="E78" s="1">
        <v>550</v>
      </c>
      <c r="F78" s="1">
        <v>0</v>
      </c>
      <c r="G78" s="1">
        <v>0</v>
      </c>
      <c r="H78" s="33">
        <f t="shared" si="1"/>
        <v>550</v>
      </c>
    </row>
    <row r="79" spans="1:8" ht="12.75" customHeight="1">
      <c r="A79" s="1" t="s">
        <v>166</v>
      </c>
      <c r="B79" s="129" t="s">
        <v>187</v>
      </c>
      <c r="C79" s="6" t="s">
        <v>20</v>
      </c>
      <c r="D79" s="19">
        <v>319</v>
      </c>
      <c r="E79" s="1">
        <v>319</v>
      </c>
      <c r="F79" s="1">
        <v>0</v>
      </c>
      <c r="G79" s="1">
        <v>0</v>
      </c>
      <c r="H79" s="33">
        <f t="shared" si="1"/>
        <v>319</v>
      </c>
    </row>
    <row r="80" spans="1:8" ht="12.75" customHeight="1">
      <c r="A80" s="1" t="s">
        <v>166</v>
      </c>
      <c r="B80" s="129" t="s">
        <v>187</v>
      </c>
      <c r="C80" s="6" t="s">
        <v>21</v>
      </c>
      <c r="D80" s="19">
        <v>346</v>
      </c>
      <c r="E80" s="1">
        <v>446</v>
      </c>
      <c r="F80" s="1">
        <v>0</v>
      </c>
      <c r="G80" s="1">
        <v>0</v>
      </c>
      <c r="H80" s="33">
        <f t="shared" si="1"/>
        <v>446</v>
      </c>
    </row>
    <row r="81" spans="1:8" ht="12.75" customHeight="1">
      <c r="A81" s="1" t="s">
        <v>165</v>
      </c>
      <c r="B81" s="129" t="s">
        <v>188</v>
      </c>
      <c r="C81" s="6" t="s">
        <v>22</v>
      </c>
      <c r="D81" s="19">
        <v>96</v>
      </c>
      <c r="E81" s="1">
        <v>96</v>
      </c>
      <c r="F81" s="1">
        <v>0</v>
      </c>
      <c r="G81" s="1">
        <v>0</v>
      </c>
      <c r="H81" s="33">
        <f t="shared" si="1"/>
        <v>96</v>
      </c>
    </row>
    <row r="82" spans="1:8" ht="12.75" customHeight="1">
      <c r="A82" s="1" t="s">
        <v>170</v>
      </c>
      <c r="B82" s="129" t="s">
        <v>189</v>
      </c>
      <c r="C82" s="16" t="s">
        <v>23</v>
      </c>
      <c r="D82" s="172">
        <v>299</v>
      </c>
      <c r="E82" s="1">
        <v>299</v>
      </c>
      <c r="F82" s="1">
        <v>0</v>
      </c>
      <c r="G82" s="1">
        <v>0</v>
      </c>
      <c r="H82" s="33">
        <f t="shared" si="1"/>
        <v>299</v>
      </c>
    </row>
    <row r="83" spans="1:8" ht="12.75" customHeight="1">
      <c r="A83" s="1" t="s">
        <v>168</v>
      </c>
      <c r="B83" s="129" t="s">
        <v>190</v>
      </c>
      <c r="C83" s="6" t="s">
        <v>24</v>
      </c>
      <c r="D83" s="19">
        <v>178</v>
      </c>
      <c r="E83" s="1">
        <v>480</v>
      </c>
      <c r="F83" s="1">
        <v>0</v>
      </c>
      <c r="G83" s="1">
        <v>0</v>
      </c>
      <c r="H83" s="33">
        <f t="shared" si="1"/>
        <v>480</v>
      </c>
    </row>
    <row r="84" spans="1:8" ht="12.75" customHeight="1">
      <c r="A84" s="1" t="s">
        <v>193</v>
      </c>
      <c r="B84" s="129"/>
      <c r="C84" s="6" t="s">
        <v>26</v>
      </c>
      <c r="D84" s="19">
        <v>19</v>
      </c>
      <c r="E84" s="1">
        <v>19</v>
      </c>
      <c r="F84" s="1">
        <v>0</v>
      </c>
      <c r="G84" s="1">
        <v>0</v>
      </c>
      <c r="H84" s="33">
        <f t="shared" si="1"/>
        <v>19</v>
      </c>
    </row>
    <row r="85" spans="1:8" ht="12.75" customHeight="1">
      <c r="A85" s="1" t="s">
        <v>170</v>
      </c>
      <c r="B85" s="129" t="s">
        <v>189</v>
      </c>
      <c r="C85" s="6" t="s">
        <v>51</v>
      </c>
      <c r="D85" s="19">
        <v>760</v>
      </c>
      <c r="E85" s="1">
        <v>1140</v>
      </c>
      <c r="F85" s="1">
        <v>0</v>
      </c>
      <c r="G85" s="1">
        <v>0</v>
      </c>
      <c r="H85" s="33">
        <f t="shared" si="1"/>
        <v>1140</v>
      </c>
    </row>
    <row r="86" spans="1:8" ht="12.75">
      <c r="A86" s="1" t="s">
        <v>105</v>
      </c>
      <c r="B86" s="129"/>
      <c r="C86" s="6" t="s">
        <v>27</v>
      </c>
      <c r="D86" s="19">
        <f>SUM(D72:D85)</f>
        <v>3419</v>
      </c>
      <c r="E86" s="1">
        <f>SUM(E72:E85)</f>
        <v>4041</v>
      </c>
      <c r="F86" s="1">
        <f>SUM(F72:F85)</f>
        <v>0</v>
      </c>
      <c r="G86" s="8">
        <v>0</v>
      </c>
      <c r="H86" s="9">
        <f t="shared" si="1"/>
        <v>4041</v>
      </c>
    </row>
    <row r="87" spans="1:8" ht="12.75">
      <c r="A87" s="1" t="s">
        <v>169</v>
      </c>
      <c r="B87" s="129" t="s">
        <v>183</v>
      </c>
      <c r="C87" s="6" t="s">
        <v>197</v>
      </c>
      <c r="D87" s="19">
        <v>923</v>
      </c>
      <c r="E87" s="1">
        <v>1091</v>
      </c>
      <c r="F87" s="1">
        <v>0</v>
      </c>
      <c r="G87" s="8">
        <v>0</v>
      </c>
      <c r="H87" s="9">
        <f t="shared" si="1"/>
        <v>1091</v>
      </c>
    </row>
    <row r="88" spans="1:8" ht="12.75" customHeight="1">
      <c r="A88" s="1" t="s">
        <v>105</v>
      </c>
      <c r="B88" s="129"/>
      <c r="C88" s="12" t="s">
        <v>29</v>
      </c>
      <c r="D88" s="12">
        <v>4342</v>
      </c>
      <c r="E88" s="7">
        <v>5132</v>
      </c>
      <c r="F88" s="7">
        <f>(F86+F87)</f>
        <v>0</v>
      </c>
      <c r="G88" s="7">
        <f>(G86+G87)</f>
        <v>0</v>
      </c>
      <c r="H88" s="7">
        <f t="shared" si="1"/>
        <v>5132</v>
      </c>
    </row>
    <row r="89" spans="1:8" ht="12.75">
      <c r="A89" s="1" t="s">
        <v>113</v>
      </c>
      <c r="B89" s="180"/>
      <c r="C89" s="181" t="s">
        <v>215</v>
      </c>
      <c r="D89" s="181">
        <v>0</v>
      </c>
      <c r="E89" s="2">
        <v>0</v>
      </c>
      <c r="F89" s="2">
        <v>0</v>
      </c>
      <c r="G89" s="2">
        <v>0</v>
      </c>
      <c r="H89" s="3">
        <v>0</v>
      </c>
    </row>
    <row r="90" spans="1:8" ht="12.75">
      <c r="A90" s="1"/>
      <c r="B90" s="180"/>
      <c r="C90" s="181" t="s">
        <v>197</v>
      </c>
      <c r="D90" s="181">
        <v>0</v>
      </c>
      <c r="E90" s="2">
        <v>0</v>
      </c>
      <c r="F90" s="2">
        <v>0</v>
      </c>
      <c r="G90" s="2">
        <v>0</v>
      </c>
      <c r="H90" s="3">
        <v>0</v>
      </c>
    </row>
    <row r="91" spans="1:8" ht="12.75">
      <c r="A91" s="1"/>
      <c r="B91" s="180"/>
      <c r="C91" s="181" t="s">
        <v>216</v>
      </c>
      <c r="D91" s="181">
        <v>0</v>
      </c>
      <c r="E91" s="3">
        <v>0</v>
      </c>
      <c r="F91" s="3">
        <v>0</v>
      </c>
      <c r="G91" s="3">
        <v>0</v>
      </c>
      <c r="H91" s="3">
        <v>0</v>
      </c>
    </row>
    <row r="92" spans="1:9" s="98" customFormat="1" ht="26.25" customHeight="1">
      <c r="A92" s="9"/>
      <c r="B92" s="285" t="s">
        <v>203</v>
      </c>
      <c r="C92" s="286"/>
      <c r="D92" s="177">
        <v>4342</v>
      </c>
      <c r="E92" s="7">
        <v>5132</v>
      </c>
      <c r="F92" s="7">
        <v>0</v>
      </c>
      <c r="G92" s="7">
        <v>0</v>
      </c>
      <c r="H92" s="7">
        <v>5132</v>
      </c>
      <c r="I92" s="31"/>
    </row>
    <row r="93" spans="1:9" s="15" customFormat="1" ht="18.75" customHeight="1">
      <c r="A93" s="1"/>
      <c r="B93" s="130"/>
      <c r="C93" s="26"/>
      <c r="D93" s="26"/>
      <c r="E93" s="38"/>
      <c r="F93" s="38"/>
      <c r="G93" s="38"/>
      <c r="H93" s="39"/>
      <c r="I93" s="31"/>
    </row>
    <row r="94" spans="1:9" s="15" customFormat="1" ht="19.5" customHeight="1">
      <c r="A94" s="1"/>
      <c r="B94" s="281" t="s">
        <v>53</v>
      </c>
      <c r="C94" s="282"/>
      <c r="D94" s="282"/>
      <c r="E94" s="282"/>
      <c r="F94" s="282"/>
      <c r="G94" s="282"/>
      <c r="H94" s="283"/>
      <c r="I94" s="31"/>
    </row>
    <row r="95" spans="1:9" s="15" customFormat="1" ht="12.75">
      <c r="A95" s="1" t="s">
        <v>160</v>
      </c>
      <c r="B95" s="132"/>
      <c r="C95" s="14" t="s">
        <v>28</v>
      </c>
      <c r="D95" s="14"/>
      <c r="E95" s="14"/>
      <c r="F95" s="14"/>
      <c r="G95" s="14"/>
      <c r="H95" s="34"/>
      <c r="I95" s="31"/>
    </row>
    <row r="96" spans="1:9" s="24" customFormat="1" ht="26.25" customHeight="1">
      <c r="A96" s="1" t="s">
        <v>158</v>
      </c>
      <c r="B96" s="129" t="s">
        <v>177</v>
      </c>
      <c r="C96" s="6" t="s">
        <v>198</v>
      </c>
      <c r="D96" s="19">
        <v>225</v>
      </c>
      <c r="E96" s="1">
        <v>265</v>
      </c>
      <c r="F96" s="1">
        <v>0</v>
      </c>
      <c r="G96" s="1">
        <v>0</v>
      </c>
      <c r="H96" s="9">
        <f>SUM(E96:G96)</f>
        <v>265</v>
      </c>
      <c r="I96" s="32"/>
    </row>
    <row r="97" spans="1:8" ht="12.75" customHeight="1">
      <c r="A97" s="1" t="s">
        <v>160</v>
      </c>
      <c r="B97" s="129"/>
      <c r="C97" s="12" t="s">
        <v>8</v>
      </c>
      <c r="D97" s="12">
        <v>225</v>
      </c>
      <c r="E97" s="7">
        <v>265</v>
      </c>
      <c r="F97" s="7">
        <v>0</v>
      </c>
      <c r="G97" s="7">
        <v>0</v>
      </c>
      <c r="H97" s="7">
        <v>265</v>
      </c>
    </row>
    <row r="98" spans="1:8" ht="17.25" customHeight="1">
      <c r="A98" s="1" t="s">
        <v>103</v>
      </c>
      <c r="B98" s="136"/>
      <c r="C98" s="273" t="s">
        <v>10</v>
      </c>
      <c r="D98" s="274"/>
      <c r="E98" s="274"/>
      <c r="F98" s="274"/>
      <c r="G98" s="274"/>
      <c r="H98" s="275"/>
    </row>
    <row r="99" spans="1:8" ht="25.5">
      <c r="A99" s="1" t="s">
        <v>103</v>
      </c>
      <c r="B99" s="129" t="s">
        <v>180</v>
      </c>
      <c r="C99" s="36" t="s">
        <v>246</v>
      </c>
      <c r="D99" s="19">
        <v>61</v>
      </c>
      <c r="E99" s="1">
        <v>58</v>
      </c>
      <c r="F99" s="1">
        <v>0</v>
      </c>
      <c r="G99" s="1">
        <v>0</v>
      </c>
      <c r="H99" s="9">
        <v>58</v>
      </c>
    </row>
    <row r="100" spans="1:8" ht="12.75" customHeight="1">
      <c r="A100" s="1" t="s">
        <v>103</v>
      </c>
      <c r="B100" s="129" t="s">
        <v>180</v>
      </c>
      <c r="C100" s="12" t="s">
        <v>10</v>
      </c>
      <c r="D100" s="12">
        <v>61</v>
      </c>
      <c r="E100" s="7">
        <v>58</v>
      </c>
      <c r="F100" s="7">
        <v>0</v>
      </c>
      <c r="G100" s="7">
        <v>0</v>
      </c>
      <c r="H100" s="7">
        <v>58</v>
      </c>
    </row>
    <row r="101" spans="1:9" ht="12.75">
      <c r="A101" s="1" t="s">
        <v>105</v>
      </c>
      <c r="B101" s="137"/>
      <c r="C101" s="19" t="s">
        <v>30</v>
      </c>
      <c r="D101" s="19"/>
      <c r="E101" s="3"/>
      <c r="F101" s="3"/>
      <c r="G101" s="3"/>
      <c r="H101" s="3"/>
      <c r="I101" s="31"/>
    </row>
    <row r="102" spans="1:8" ht="22.5">
      <c r="A102" s="1" t="s">
        <v>191</v>
      </c>
      <c r="B102" s="138" t="s">
        <v>192</v>
      </c>
      <c r="C102" s="146" t="s">
        <v>195</v>
      </c>
      <c r="D102" s="19">
        <v>612</v>
      </c>
      <c r="E102" s="3">
        <v>1080</v>
      </c>
      <c r="F102" s="3">
        <v>0</v>
      </c>
      <c r="G102" s="3">
        <v>0</v>
      </c>
      <c r="H102" s="3">
        <v>1080</v>
      </c>
    </row>
    <row r="103" spans="1:9" s="98" customFormat="1" ht="26.25" customHeight="1">
      <c r="A103" s="9"/>
      <c r="B103" s="290" t="s">
        <v>204</v>
      </c>
      <c r="C103" s="286"/>
      <c r="D103" s="177">
        <v>898</v>
      </c>
      <c r="E103" s="7">
        <f>(E97+E100+E102)</f>
        <v>1403</v>
      </c>
      <c r="F103" s="7">
        <f>(F97+F100+F102)</f>
        <v>0</v>
      </c>
      <c r="G103" s="7">
        <f>(G97+G100+G102)</f>
        <v>0</v>
      </c>
      <c r="H103" s="7">
        <f>(H97+H100+H102)</f>
        <v>1403</v>
      </c>
      <c r="I103" s="31"/>
    </row>
    <row r="104" spans="1:9" ht="12.75">
      <c r="A104" s="1"/>
      <c r="B104" s="129"/>
      <c r="C104" s="6"/>
      <c r="D104" s="19"/>
      <c r="E104" s="1"/>
      <c r="F104" s="1"/>
      <c r="G104" s="1"/>
      <c r="H104" s="9"/>
      <c r="I104" s="31"/>
    </row>
    <row r="105" spans="1:9" ht="19.5" customHeight="1">
      <c r="A105" s="1"/>
      <c r="B105" s="281" t="s">
        <v>52</v>
      </c>
      <c r="C105" s="282"/>
      <c r="D105" s="282"/>
      <c r="E105" s="282"/>
      <c r="F105" s="282"/>
      <c r="G105" s="282"/>
      <c r="H105" s="283"/>
      <c r="I105" s="31"/>
    </row>
    <row r="106" spans="1:9" ht="14.25" customHeight="1">
      <c r="A106" s="1" t="s">
        <v>160</v>
      </c>
      <c r="B106" s="132">
        <v>41275</v>
      </c>
      <c r="C106" s="14" t="s">
        <v>28</v>
      </c>
      <c r="D106" s="14"/>
      <c r="E106" s="14"/>
      <c r="F106" s="14"/>
      <c r="G106" s="14"/>
      <c r="H106" s="34"/>
      <c r="I106" s="31"/>
    </row>
    <row r="107" spans="1:9" s="24" customFormat="1" ht="26.25" customHeight="1">
      <c r="A107" s="1" t="s">
        <v>158</v>
      </c>
      <c r="B107" s="129" t="s">
        <v>177</v>
      </c>
      <c r="C107" s="6" t="s">
        <v>199</v>
      </c>
      <c r="D107" s="19">
        <v>13158</v>
      </c>
      <c r="E107" s="1">
        <v>14090</v>
      </c>
      <c r="F107" s="1">
        <v>0</v>
      </c>
      <c r="G107" s="1">
        <v>0</v>
      </c>
      <c r="H107" s="9">
        <f>SUM(E107:G107)</f>
        <v>14090</v>
      </c>
      <c r="I107" s="144"/>
    </row>
    <row r="108" spans="1:8" ht="19.5" customHeight="1">
      <c r="A108" s="1" t="s">
        <v>158</v>
      </c>
      <c r="B108" s="129" t="s">
        <v>177</v>
      </c>
      <c r="C108" s="13" t="s">
        <v>200</v>
      </c>
      <c r="D108" s="178">
        <v>823</v>
      </c>
      <c r="E108" s="1">
        <v>850</v>
      </c>
      <c r="F108" s="1">
        <v>0</v>
      </c>
      <c r="G108" s="1">
        <v>0</v>
      </c>
      <c r="H108" s="9">
        <f>SUM(E108:G108)</f>
        <v>850</v>
      </c>
    </row>
    <row r="109" spans="1:8" ht="24.75" customHeight="1">
      <c r="A109" s="1" t="s">
        <v>159</v>
      </c>
      <c r="B109" s="129" t="s">
        <v>177</v>
      </c>
      <c r="C109" s="13" t="s">
        <v>238</v>
      </c>
      <c r="D109" s="178">
        <v>0</v>
      </c>
      <c r="E109" s="1">
        <v>425</v>
      </c>
      <c r="F109" s="1">
        <v>0</v>
      </c>
      <c r="G109" s="1">
        <v>0</v>
      </c>
      <c r="H109" s="9">
        <v>425</v>
      </c>
    </row>
    <row r="110" spans="1:8" ht="20.25" customHeight="1">
      <c r="A110" s="1" t="s">
        <v>162</v>
      </c>
      <c r="B110" s="129" t="s">
        <v>179</v>
      </c>
      <c r="C110" s="21" t="s">
        <v>55</v>
      </c>
      <c r="D110" s="171">
        <v>353</v>
      </c>
      <c r="E110" s="1">
        <v>285</v>
      </c>
      <c r="F110" s="1">
        <v>0</v>
      </c>
      <c r="G110" s="1">
        <v>0</v>
      </c>
      <c r="H110" s="9">
        <f>SUM(E110:G110)</f>
        <v>285</v>
      </c>
    </row>
    <row r="111" spans="1:8" ht="12.75" customHeight="1">
      <c r="A111" s="1" t="s">
        <v>160</v>
      </c>
      <c r="B111" s="129"/>
      <c r="C111" s="12" t="s">
        <v>8</v>
      </c>
      <c r="D111" s="12">
        <v>14334</v>
      </c>
      <c r="E111" s="7">
        <f>SUM(E107:E110)</f>
        <v>15650</v>
      </c>
      <c r="F111" s="7">
        <f>SUM(F107:F110)</f>
        <v>0</v>
      </c>
      <c r="G111" s="7">
        <f>SUM(G107:G110)</f>
        <v>0</v>
      </c>
      <c r="H111" s="7">
        <f>SUM(H107:H110)</f>
        <v>15650</v>
      </c>
    </row>
    <row r="112" spans="1:8" ht="12.75">
      <c r="A112" s="1" t="s">
        <v>103</v>
      </c>
      <c r="B112" s="133">
        <v>41276</v>
      </c>
      <c r="C112" s="17" t="s">
        <v>10</v>
      </c>
      <c r="D112" s="17"/>
      <c r="E112" s="1"/>
      <c r="F112" s="1"/>
      <c r="G112" s="1"/>
      <c r="H112" s="9"/>
    </row>
    <row r="113" spans="1:8" ht="25.5">
      <c r="A113" s="1" t="s">
        <v>103</v>
      </c>
      <c r="B113" s="129" t="s">
        <v>180</v>
      </c>
      <c r="C113" s="92" t="s">
        <v>246</v>
      </c>
      <c r="D113" s="19">
        <v>3775</v>
      </c>
      <c r="E113" s="1">
        <v>3380</v>
      </c>
      <c r="F113" s="1">
        <v>0</v>
      </c>
      <c r="G113" s="1">
        <v>0</v>
      </c>
      <c r="H113" s="9">
        <f>SUM(E113:G113)</f>
        <v>3380</v>
      </c>
    </row>
    <row r="114" spans="1:8" ht="25.5">
      <c r="A114" s="1" t="s">
        <v>103</v>
      </c>
      <c r="B114" s="129" t="s">
        <v>180</v>
      </c>
      <c r="C114" s="92" t="s">
        <v>247</v>
      </c>
      <c r="D114" s="19">
        <v>95</v>
      </c>
      <c r="E114" s="1">
        <v>63</v>
      </c>
      <c r="F114" s="1">
        <v>0</v>
      </c>
      <c r="G114" s="1"/>
      <c r="H114" s="9">
        <f>SUM(E114:G114)</f>
        <v>63</v>
      </c>
    </row>
    <row r="115" spans="1:8" ht="12.75" customHeight="1">
      <c r="A115" s="1" t="s">
        <v>103</v>
      </c>
      <c r="B115" s="129" t="s">
        <v>180</v>
      </c>
      <c r="C115" s="12" t="s">
        <v>10</v>
      </c>
      <c r="D115" s="12">
        <f>SUM(D113:D114)</f>
        <v>3870</v>
      </c>
      <c r="E115" s="7">
        <f>(E113+E114)</f>
        <v>3443</v>
      </c>
      <c r="F115" s="7">
        <f>(F113+F114)</f>
        <v>0</v>
      </c>
      <c r="G115" s="7">
        <f>(G113+G114)</f>
        <v>0</v>
      </c>
      <c r="H115" s="7">
        <f>(H113+H114)</f>
        <v>3443</v>
      </c>
    </row>
    <row r="116" spans="1:9" s="98" customFormat="1" ht="24.75" customHeight="1">
      <c r="A116" s="9"/>
      <c r="B116" s="290" t="s">
        <v>205</v>
      </c>
      <c r="C116" s="286"/>
      <c r="D116" s="7">
        <f>(D111+D115)</f>
        <v>18204</v>
      </c>
      <c r="E116" s="7">
        <f>(E111+E115)</f>
        <v>19093</v>
      </c>
      <c r="F116" s="7">
        <f>(F111+F115)</f>
        <v>0</v>
      </c>
      <c r="G116" s="7">
        <f>(G111+G115)</f>
        <v>0</v>
      </c>
      <c r="H116" s="7">
        <f>(H111+H115)</f>
        <v>19093</v>
      </c>
      <c r="I116" s="31"/>
    </row>
    <row r="117" spans="1:9" s="160" customFormat="1" ht="24.75" customHeight="1">
      <c r="A117" s="9"/>
      <c r="B117" s="291" t="s">
        <v>213</v>
      </c>
      <c r="C117" s="292"/>
      <c r="D117" s="159">
        <f>SUM(D44+D68+D92+D103+D116)</f>
        <v>90757</v>
      </c>
      <c r="E117" s="159">
        <f>E44+E68+E92+E103+E116</f>
        <v>96559</v>
      </c>
      <c r="F117" s="159">
        <f>F44+F68+F92+F103+F116</f>
        <v>0</v>
      </c>
      <c r="G117" s="159">
        <f>G44+G68+G92+G103+G116</f>
        <v>0</v>
      </c>
      <c r="H117" s="159">
        <f>H44+H68+H92+H103+H116</f>
        <v>96559</v>
      </c>
      <c r="I117" s="144"/>
    </row>
    <row r="118" spans="1:9" s="160" customFormat="1" ht="12.75" customHeight="1">
      <c r="A118" s="9"/>
      <c r="B118" s="167"/>
      <c r="C118" s="167"/>
      <c r="D118" s="167"/>
      <c r="E118" s="159"/>
      <c r="F118" s="159"/>
      <c r="G118" s="159"/>
      <c r="H118" s="159"/>
      <c r="I118" s="144"/>
    </row>
    <row r="119" spans="1:9" s="160" customFormat="1" ht="19.5" customHeight="1">
      <c r="A119" s="1"/>
      <c r="B119" s="301" t="s">
        <v>217</v>
      </c>
      <c r="C119" s="302"/>
      <c r="D119" s="302"/>
      <c r="E119" s="302"/>
      <c r="F119" s="302"/>
      <c r="G119" s="302"/>
      <c r="H119" s="303"/>
      <c r="I119" s="144"/>
    </row>
    <row r="120" spans="1:9" s="160" customFormat="1" ht="12.75" customHeight="1">
      <c r="A120" s="1" t="s">
        <v>163</v>
      </c>
      <c r="B120" s="130"/>
      <c r="C120" s="18" t="s">
        <v>38</v>
      </c>
      <c r="D120" s="182">
        <v>1625</v>
      </c>
      <c r="E120" s="2">
        <v>0</v>
      </c>
      <c r="F120" s="3">
        <v>1950</v>
      </c>
      <c r="G120" s="3">
        <v>0</v>
      </c>
      <c r="H120" s="3">
        <f>SUM(E120:G120)</f>
        <v>1950</v>
      </c>
      <c r="I120" s="144"/>
    </row>
    <row r="121" spans="1:9" s="160" customFormat="1" ht="12.75" customHeight="1">
      <c r="A121" s="1"/>
      <c r="B121" s="129"/>
      <c r="C121" s="36" t="s">
        <v>3</v>
      </c>
      <c r="D121" s="19">
        <v>439</v>
      </c>
      <c r="E121" s="1">
        <v>0</v>
      </c>
      <c r="F121" s="1">
        <v>526</v>
      </c>
      <c r="G121" s="1">
        <v>0</v>
      </c>
      <c r="H121" s="3">
        <f>SUM(E121:G121)</f>
        <v>526</v>
      </c>
      <c r="I121" s="144"/>
    </row>
    <row r="122" spans="1:9" s="160" customFormat="1" ht="24.75" customHeight="1">
      <c r="A122" s="1"/>
      <c r="B122" s="285" t="s">
        <v>218</v>
      </c>
      <c r="C122" s="286"/>
      <c r="D122" s="12">
        <f>SUM(D120:D121)</f>
        <v>2064</v>
      </c>
      <c r="E122" s="7">
        <f>(E120+E121)</f>
        <v>0</v>
      </c>
      <c r="F122" s="7">
        <f>(F120+F121)</f>
        <v>2476</v>
      </c>
      <c r="G122" s="7">
        <f>(G120+G121)</f>
        <v>0</v>
      </c>
      <c r="H122" s="7">
        <f>SUM(E122:G122)</f>
        <v>2476</v>
      </c>
      <c r="I122" s="144"/>
    </row>
    <row r="123" spans="1:9" s="160" customFormat="1" ht="12.75" customHeight="1">
      <c r="A123" s="9"/>
      <c r="B123" s="167"/>
      <c r="C123" s="167"/>
      <c r="D123" s="167"/>
      <c r="E123" s="159"/>
      <c r="F123" s="159"/>
      <c r="G123" s="159"/>
      <c r="H123" s="159"/>
      <c r="I123" s="144"/>
    </row>
    <row r="124" spans="1:9" s="24" customFormat="1" ht="19.5" customHeight="1">
      <c r="A124" s="1"/>
      <c r="B124" s="310" t="s">
        <v>206</v>
      </c>
      <c r="C124" s="311"/>
      <c r="D124" s="311"/>
      <c r="E124" s="311"/>
      <c r="F124" s="311"/>
      <c r="G124" s="311"/>
      <c r="H124" s="312"/>
      <c r="I124" s="32"/>
    </row>
    <row r="125" spans="1:9" s="24" customFormat="1" ht="12.75" customHeight="1">
      <c r="A125" s="1" t="s">
        <v>160</v>
      </c>
      <c r="B125" s="132">
        <v>41275</v>
      </c>
      <c r="C125" s="14" t="s">
        <v>28</v>
      </c>
      <c r="D125" s="14"/>
      <c r="E125" s="14"/>
      <c r="F125" s="14"/>
      <c r="G125" s="14"/>
      <c r="H125" s="34"/>
      <c r="I125" s="32"/>
    </row>
    <row r="126" spans="1:8" ht="24" customHeight="1">
      <c r="A126" s="1" t="s">
        <v>158</v>
      </c>
      <c r="B126" s="129" t="s">
        <v>177</v>
      </c>
      <c r="C126" s="22" t="s">
        <v>33</v>
      </c>
      <c r="D126" s="17">
        <v>9086</v>
      </c>
      <c r="E126" s="2">
        <v>0</v>
      </c>
      <c r="F126" s="2">
        <v>11881</v>
      </c>
      <c r="G126" s="2">
        <v>0</v>
      </c>
      <c r="H126" s="2">
        <f>SUM(E126:G126)</f>
        <v>11881</v>
      </c>
    </row>
    <row r="127" spans="1:8" ht="24" customHeight="1">
      <c r="A127" s="1" t="s">
        <v>158</v>
      </c>
      <c r="B127" s="129" t="s">
        <v>177</v>
      </c>
      <c r="C127" s="23" t="s">
        <v>34</v>
      </c>
      <c r="D127" s="171">
        <v>120</v>
      </c>
      <c r="E127" s="2">
        <v>0</v>
      </c>
      <c r="F127" s="2">
        <v>120</v>
      </c>
      <c r="G127" s="2">
        <v>0</v>
      </c>
      <c r="H127" s="2">
        <f>SUM(E127:G127)</f>
        <v>120</v>
      </c>
    </row>
    <row r="128" spans="1:8" ht="24" customHeight="1">
      <c r="A128" s="1" t="s">
        <v>162</v>
      </c>
      <c r="B128" s="129" t="s">
        <v>179</v>
      </c>
      <c r="C128" s="21" t="s">
        <v>55</v>
      </c>
      <c r="D128" s="171">
        <v>150</v>
      </c>
      <c r="E128" s="8">
        <v>0</v>
      </c>
      <c r="F128" s="8">
        <v>189</v>
      </c>
      <c r="G128" s="8">
        <v>0</v>
      </c>
      <c r="H128" s="2">
        <f>SUM(E128:G128)</f>
        <v>189</v>
      </c>
    </row>
    <row r="129" spans="1:8" ht="12.75" customHeight="1">
      <c r="A129" s="1" t="s">
        <v>160</v>
      </c>
      <c r="B129" s="134"/>
      <c r="C129" s="12" t="s">
        <v>8</v>
      </c>
      <c r="D129" s="12">
        <f>SUM(D126:D128)</f>
        <v>9356</v>
      </c>
      <c r="E129" s="7">
        <f>SUM(E126:E128)</f>
        <v>0</v>
      </c>
      <c r="F129" s="7">
        <f>SUM(F126:F128)</f>
        <v>12190</v>
      </c>
      <c r="G129" s="7">
        <f>SUM(G126:G128)</f>
        <v>0</v>
      </c>
      <c r="H129" s="7">
        <f>SUM(H126:H128)</f>
        <v>12190</v>
      </c>
    </row>
    <row r="130" spans="1:8" ht="12.75">
      <c r="A130" s="1" t="s">
        <v>103</v>
      </c>
      <c r="B130" s="136"/>
      <c r="C130" s="273" t="s">
        <v>10</v>
      </c>
      <c r="D130" s="274"/>
      <c r="E130" s="274"/>
      <c r="F130" s="274"/>
      <c r="G130" s="274"/>
      <c r="H130" s="274"/>
    </row>
    <row r="131" spans="1:8" ht="25.5">
      <c r="A131" s="1" t="s">
        <v>103</v>
      </c>
      <c r="B131" s="129" t="s">
        <v>180</v>
      </c>
      <c r="C131" s="92" t="s">
        <v>246</v>
      </c>
      <c r="D131" s="173">
        <v>2486</v>
      </c>
      <c r="E131" s="1">
        <v>0</v>
      </c>
      <c r="F131" s="1">
        <v>2640</v>
      </c>
      <c r="G131" s="1">
        <v>0</v>
      </c>
      <c r="H131" s="9">
        <f>SUM(E131:G131)</f>
        <v>2640</v>
      </c>
    </row>
    <row r="132" spans="1:8" ht="25.5">
      <c r="A132" s="1" t="s">
        <v>103</v>
      </c>
      <c r="B132" s="129" t="s">
        <v>180</v>
      </c>
      <c r="C132" s="92" t="s">
        <v>248</v>
      </c>
      <c r="D132" s="173">
        <v>40</v>
      </c>
      <c r="E132" s="1">
        <v>0</v>
      </c>
      <c r="F132" s="1">
        <v>42</v>
      </c>
      <c r="G132" s="1">
        <v>0</v>
      </c>
      <c r="H132" s="9">
        <f>SUM(E132:G132)</f>
        <v>42</v>
      </c>
    </row>
    <row r="133" spans="1:8" ht="12.75" customHeight="1">
      <c r="A133" s="1" t="s">
        <v>103</v>
      </c>
      <c r="B133" s="134" t="s">
        <v>180</v>
      </c>
      <c r="C133" s="12" t="s">
        <v>10</v>
      </c>
      <c r="D133" s="12">
        <f>SUM(D131:D132)</f>
        <v>2526</v>
      </c>
      <c r="E133" s="7">
        <f>(E131+E132)</f>
        <v>0</v>
      </c>
      <c r="F133" s="7">
        <f>(F131+F132)</f>
        <v>2682</v>
      </c>
      <c r="G133" s="7">
        <f>(G131+G132)</f>
        <v>0</v>
      </c>
      <c r="H133" s="7">
        <f>(H131+H132)</f>
        <v>2682</v>
      </c>
    </row>
    <row r="134" spans="1:8" ht="12.75">
      <c r="A134" s="1"/>
      <c r="B134" s="129"/>
      <c r="C134" s="19"/>
      <c r="D134" s="19"/>
      <c r="E134" s="1"/>
      <c r="F134" s="1"/>
      <c r="G134" s="1"/>
      <c r="H134" s="9"/>
    </row>
    <row r="135" spans="1:8" ht="12.75">
      <c r="A135" s="1" t="s">
        <v>105</v>
      </c>
      <c r="B135" s="135"/>
      <c r="C135" s="19" t="s">
        <v>30</v>
      </c>
      <c r="D135" s="19"/>
      <c r="E135" s="1"/>
      <c r="F135" s="1"/>
      <c r="G135" s="1"/>
      <c r="H135" s="9"/>
    </row>
    <row r="136" spans="1:8" ht="12.75">
      <c r="A136" s="1" t="s">
        <v>164</v>
      </c>
      <c r="B136" s="129" t="s">
        <v>182</v>
      </c>
      <c r="C136" s="6" t="s">
        <v>11</v>
      </c>
      <c r="D136" s="19">
        <v>10</v>
      </c>
      <c r="E136" s="1">
        <v>0</v>
      </c>
      <c r="F136" s="1">
        <v>10</v>
      </c>
      <c r="G136" s="1">
        <v>0</v>
      </c>
      <c r="H136" s="9">
        <f>SUM(E136:G136)</f>
        <v>10</v>
      </c>
    </row>
    <row r="137" spans="1:9" ht="12.75">
      <c r="A137" s="1" t="s">
        <v>161</v>
      </c>
      <c r="B137" s="129" t="s">
        <v>181</v>
      </c>
      <c r="C137" s="6" t="s">
        <v>12</v>
      </c>
      <c r="D137" s="19">
        <v>25</v>
      </c>
      <c r="E137" s="1">
        <v>0</v>
      </c>
      <c r="F137" s="1">
        <v>25</v>
      </c>
      <c r="G137" s="1">
        <v>0</v>
      </c>
      <c r="H137" s="9">
        <f aca="true" t="shared" si="2" ref="H137:H151">SUM(E137:G137)</f>
        <v>25</v>
      </c>
      <c r="I137" s="31"/>
    </row>
    <row r="138" spans="1:8" ht="12.75">
      <c r="A138" s="1" t="s">
        <v>164</v>
      </c>
      <c r="B138" s="129" t="s">
        <v>182</v>
      </c>
      <c r="C138" s="6" t="s">
        <v>13</v>
      </c>
      <c r="D138" s="19">
        <v>10</v>
      </c>
      <c r="E138" s="1">
        <v>0</v>
      </c>
      <c r="F138" s="1">
        <v>10</v>
      </c>
      <c r="G138" s="1">
        <v>0</v>
      </c>
      <c r="H138" s="9">
        <f t="shared" si="2"/>
        <v>10</v>
      </c>
    </row>
    <row r="139" spans="1:8" ht="12.75">
      <c r="A139" s="1" t="s">
        <v>164</v>
      </c>
      <c r="B139" s="129" t="s">
        <v>182</v>
      </c>
      <c r="C139" s="6" t="s">
        <v>14</v>
      </c>
      <c r="D139" s="19">
        <v>53</v>
      </c>
      <c r="E139" s="1">
        <v>0</v>
      </c>
      <c r="F139" s="1">
        <v>53</v>
      </c>
      <c r="G139" s="1">
        <v>0</v>
      </c>
      <c r="H139" s="9">
        <f t="shared" si="2"/>
        <v>53</v>
      </c>
    </row>
    <row r="140" spans="1:8" ht="12.75">
      <c r="A140" s="1" t="s">
        <v>161</v>
      </c>
      <c r="B140" s="129" t="s">
        <v>181</v>
      </c>
      <c r="C140" s="6" t="s">
        <v>15</v>
      </c>
      <c r="D140" s="19">
        <v>47</v>
      </c>
      <c r="E140" s="1">
        <v>0</v>
      </c>
      <c r="F140" s="1">
        <v>47</v>
      </c>
      <c r="G140" s="1">
        <v>0</v>
      </c>
      <c r="H140" s="9">
        <f t="shared" si="2"/>
        <v>47</v>
      </c>
    </row>
    <row r="141" spans="1:8" ht="12.75">
      <c r="A141" s="1" t="s">
        <v>161</v>
      </c>
      <c r="B141" s="129" t="s">
        <v>181</v>
      </c>
      <c r="C141" s="6" t="s">
        <v>16</v>
      </c>
      <c r="D141" s="19">
        <v>74</v>
      </c>
      <c r="E141" s="1">
        <v>0</v>
      </c>
      <c r="F141" s="1">
        <v>74</v>
      </c>
      <c r="G141" s="1">
        <v>0</v>
      </c>
      <c r="H141" s="9">
        <f t="shared" si="2"/>
        <v>74</v>
      </c>
    </row>
    <row r="142" spans="1:8" ht="12.75">
      <c r="A142" s="1" t="s">
        <v>166</v>
      </c>
      <c r="B142" s="129" t="s">
        <v>187</v>
      </c>
      <c r="C142" s="6" t="s">
        <v>19</v>
      </c>
      <c r="D142" s="19">
        <v>450</v>
      </c>
      <c r="E142" s="1">
        <v>0</v>
      </c>
      <c r="F142" s="1">
        <v>450</v>
      </c>
      <c r="G142" s="1">
        <v>0</v>
      </c>
      <c r="H142" s="9">
        <f t="shared" si="2"/>
        <v>450</v>
      </c>
    </row>
    <row r="143" spans="1:8" ht="12.75">
      <c r="A143" s="1" t="s">
        <v>166</v>
      </c>
      <c r="B143" s="129" t="s">
        <v>187</v>
      </c>
      <c r="C143" s="6" t="s">
        <v>20</v>
      </c>
      <c r="D143" s="19">
        <v>100</v>
      </c>
      <c r="E143" s="1">
        <v>0</v>
      </c>
      <c r="F143" s="1">
        <v>100</v>
      </c>
      <c r="G143" s="1">
        <v>0</v>
      </c>
      <c r="H143" s="9">
        <f t="shared" si="2"/>
        <v>100</v>
      </c>
    </row>
    <row r="144" spans="1:8" ht="12.75">
      <c r="A144" s="1" t="s">
        <v>166</v>
      </c>
      <c r="B144" s="129" t="s">
        <v>187</v>
      </c>
      <c r="C144" s="6" t="s">
        <v>21</v>
      </c>
      <c r="D144" s="19">
        <v>150</v>
      </c>
      <c r="E144" s="1">
        <v>0</v>
      </c>
      <c r="F144" s="1">
        <v>200</v>
      </c>
      <c r="G144" s="1">
        <v>0</v>
      </c>
      <c r="H144" s="9">
        <f t="shared" si="2"/>
        <v>200</v>
      </c>
    </row>
    <row r="145" spans="1:8" ht="12.75">
      <c r="A145" s="1" t="s">
        <v>165</v>
      </c>
      <c r="B145" s="129" t="s">
        <v>188</v>
      </c>
      <c r="C145" s="6" t="s">
        <v>22</v>
      </c>
      <c r="D145" s="19">
        <v>30</v>
      </c>
      <c r="E145" s="1">
        <v>0</v>
      </c>
      <c r="F145" s="1">
        <v>30</v>
      </c>
      <c r="G145" s="1">
        <v>0</v>
      </c>
      <c r="H145" s="9">
        <f t="shared" si="2"/>
        <v>30</v>
      </c>
    </row>
    <row r="146" spans="1:8" ht="12.75">
      <c r="A146" s="1" t="s">
        <v>170</v>
      </c>
      <c r="B146" s="129" t="s">
        <v>189</v>
      </c>
      <c r="C146" s="16" t="s">
        <v>23</v>
      </c>
      <c r="D146" s="172">
        <v>377</v>
      </c>
      <c r="E146" s="1">
        <v>0</v>
      </c>
      <c r="F146" s="1">
        <v>377</v>
      </c>
      <c r="G146" s="1">
        <v>0</v>
      </c>
      <c r="H146" s="9">
        <f t="shared" si="2"/>
        <v>377</v>
      </c>
    </row>
    <row r="147" spans="1:8" ht="12.75">
      <c r="A147" s="1" t="s">
        <v>168</v>
      </c>
      <c r="B147" s="129" t="s">
        <v>190</v>
      </c>
      <c r="C147" s="6" t="s">
        <v>24</v>
      </c>
      <c r="D147" s="19">
        <v>10</v>
      </c>
      <c r="E147" s="1">
        <v>0</v>
      </c>
      <c r="F147" s="1">
        <v>10</v>
      </c>
      <c r="G147" s="1">
        <v>0</v>
      </c>
      <c r="H147" s="9">
        <f t="shared" si="2"/>
        <v>10</v>
      </c>
    </row>
    <row r="148" spans="1:8" ht="12.75">
      <c r="A148" s="1"/>
      <c r="B148" s="129"/>
      <c r="C148" s="6" t="s">
        <v>25</v>
      </c>
      <c r="D148" s="19">
        <v>12</v>
      </c>
      <c r="E148" s="1">
        <v>0</v>
      </c>
      <c r="F148" s="1">
        <v>12</v>
      </c>
      <c r="G148" s="1">
        <v>0</v>
      </c>
      <c r="H148" s="9">
        <f t="shared" si="2"/>
        <v>12</v>
      </c>
    </row>
    <row r="149" spans="1:8" ht="12.75">
      <c r="A149" s="1"/>
      <c r="B149" s="129"/>
      <c r="C149" s="6" t="s">
        <v>26</v>
      </c>
      <c r="D149" s="19">
        <v>4</v>
      </c>
      <c r="E149" s="1">
        <v>0</v>
      </c>
      <c r="F149" s="1">
        <v>4</v>
      </c>
      <c r="G149" s="1">
        <v>0</v>
      </c>
      <c r="H149" s="9">
        <f t="shared" si="2"/>
        <v>4</v>
      </c>
    </row>
    <row r="150" spans="1:8" ht="12.75">
      <c r="A150" s="1" t="s">
        <v>105</v>
      </c>
      <c r="B150" s="129"/>
      <c r="C150" s="6" t="s">
        <v>27</v>
      </c>
      <c r="D150" s="19">
        <f>SUM(D136:D149)</f>
        <v>1352</v>
      </c>
      <c r="E150" s="1">
        <v>0</v>
      </c>
      <c r="F150" s="1">
        <f>SUM(F136:F149)</f>
        <v>1402</v>
      </c>
      <c r="G150" s="1">
        <v>0</v>
      </c>
      <c r="H150" s="9">
        <f t="shared" si="2"/>
        <v>1402</v>
      </c>
    </row>
    <row r="151" spans="1:8" ht="12.75">
      <c r="A151" s="1" t="s">
        <v>169</v>
      </c>
      <c r="B151" s="129"/>
      <c r="C151" s="6" t="s">
        <v>43</v>
      </c>
      <c r="D151" s="19">
        <v>365</v>
      </c>
      <c r="E151" s="1">
        <v>0</v>
      </c>
      <c r="F151" s="1">
        <v>379</v>
      </c>
      <c r="G151" s="1">
        <v>0</v>
      </c>
      <c r="H151" s="9">
        <f t="shared" si="2"/>
        <v>379</v>
      </c>
    </row>
    <row r="152" spans="1:8" ht="12.75" customHeight="1">
      <c r="A152" s="1" t="s">
        <v>105</v>
      </c>
      <c r="C152" s="12" t="s">
        <v>29</v>
      </c>
      <c r="D152" s="12">
        <f>SUM(D150:D151)</f>
        <v>1717</v>
      </c>
      <c r="E152" s="7">
        <f>(E150+E151)</f>
        <v>0</v>
      </c>
      <c r="F152" s="7">
        <f>(F150+F151)</f>
        <v>1781</v>
      </c>
      <c r="G152" s="7">
        <f>(G150+G151)</f>
        <v>0</v>
      </c>
      <c r="H152" s="7">
        <f>(H150+H151)</f>
        <v>1781</v>
      </c>
    </row>
    <row r="153" spans="1:9" s="83" customFormat="1" ht="27.75" customHeight="1">
      <c r="A153" s="33"/>
      <c r="B153" s="285" t="s">
        <v>207</v>
      </c>
      <c r="C153" s="286"/>
      <c r="D153" s="7">
        <f>SUM(D129+D133+D152)</f>
        <v>13599</v>
      </c>
      <c r="E153" s="7">
        <f>SUM(E129,E133,E152)</f>
        <v>0</v>
      </c>
      <c r="F153" s="7">
        <f>SUM(F129,F133,F152)</f>
        <v>16653</v>
      </c>
      <c r="G153" s="7">
        <f>SUM(G129,G133,G152)</f>
        <v>0</v>
      </c>
      <c r="H153" s="7">
        <f>SUM(H129,H133,H152)</f>
        <v>16653</v>
      </c>
      <c r="I153" s="30"/>
    </row>
    <row r="154" spans="1:9" s="98" customFormat="1" ht="24.75" customHeight="1">
      <c r="A154" s="9"/>
      <c r="B154" s="284" t="s">
        <v>214</v>
      </c>
      <c r="C154" s="284"/>
      <c r="D154" s="194">
        <f>SUM(D122+D153)</f>
        <v>15663</v>
      </c>
      <c r="E154" s="194">
        <f>SUM(E122,E153)</f>
        <v>0</v>
      </c>
      <c r="F154" s="194">
        <f>SUM(F122,F153)</f>
        <v>19129</v>
      </c>
      <c r="G154" s="194">
        <f>SUM(G122,G153)</f>
        <v>0</v>
      </c>
      <c r="H154" s="194">
        <f>SUM(H122,H153)</f>
        <v>19129</v>
      </c>
      <c r="I154" s="31"/>
    </row>
    <row r="155" spans="1:8" ht="24.75" customHeight="1">
      <c r="A155" s="278" t="s">
        <v>35</v>
      </c>
      <c r="B155" s="279"/>
      <c r="C155" s="280"/>
      <c r="D155" s="195">
        <f>SUM(D117,D154)</f>
        <v>106420</v>
      </c>
      <c r="E155" s="195">
        <f>SUM(E117,E154)</f>
        <v>96559</v>
      </c>
      <c r="F155" s="195">
        <f>SUM(F117,F154)</f>
        <v>19129</v>
      </c>
      <c r="G155" s="195">
        <f>SUM(G117,G154)</f>
        <v>0</v>
      </c>
      <c r="H155" s="195">
        <f>SUM(H117,H154)</f>
        <v>115688</v>
      </c>
    </row>
    <row r="156" spans="8:9" ht="12.75">
      <c r="H156" s="37"/>
      <c r="I156" s="31"/>
    </row>
    <row r="157" spans="1:9" s="24" customFormat="1" ht="12.75">
      <c r="A157" s="276" t="s">
        <v>250</v>
      </c>
      <c r="B157" s="277"/>
      <c r="C157" s="277"/>
      <c r="D157" s="174"/>
      <c r="E157"/>
      <c r="F157"/>
      <c r="G157"/>
      <c r="H157" s="37"/>
      <c r="I157" s="144"/>
    </row>
    <row r="158" ht="12.75">
      <c r="H158" s="37"/>
    </row>
    <row r="159" ht="12.75">
      <c r="H159" s="37"/>
    </row>
    <row r="160" ht="12.75">
      <c r="H160" s="37"/>
    </row>
    <row r="161" spans="3:8" ht="12.75">
      <c r="C161" s="28"/>
      <c r="D161" s="175"/>
      <c r="E161" s="270" t="s">
        <v>194</v>
      </c>
      <c r="F161" s="270"/>
      <c r="G161" s="270"/>
      <c r="H161" s="37"/>
    </row>
    <row r="162" spans="3:8" ht="12.75">
      <c r="C162" s="28"/>
      <c r="D162" s="175"/>
      <c r="E162" s="270" t="s">
        <v>0</v>
      </c>
      <c r="F162" s="270"/>
      <c r="G162" s="270"/>
      <c r="H162" s="37"/>
    </row>
    <row r="163" ht="12.75">
      <c r="H163" s="37"/>
    </row>
    <row r="164" ht="12.75">
      <c r="H164" s="37"/>
    </row>
    <row r="165" ht="12.75">
      <c r="H165" s="37"/>
    </row>
    <row r="166" ht="12.75">
      <c r="H166" s="37"/>
    </row>
    <row r="167" ht="12.75">
      <c r="H167" s="37"/>
    </row>
    <row r="168" ht="12.75">
      <c r="H168" s="37"/>
    </row>
    <row r="169" ht="12.75">
      <c r="H169" s="37"/>
    </row>
    <row r="170" ht="12.75">
      <c r="H170" s="37"/>
    </row>
    <row r="171" ht="12.75">
      <c r="H171" s="37"/>
    </row>
    <row r="172" ht="12.75">
      <c r="H172" s="37"/>
    </row>
    <row r="173" ht="12.75">
      <c r="H173" s="37"/>
    </row>
    <row r="174" ht="12.75">
      <c r="H174" s="37"/>
    </row>
    <row r="175" ht="12.75">
      <c r="H175" s="37"/>
    </row>
    <row r="176" spans="7:8" ht="12.75">
      <c r="G176" s="127"/>
      <c r="H176" s="37"/>
    </row>
    <row r="177" spans="7:8" ht="12.75">
      <c r="G177" s="127"/>
      <c r="H177" s="37"/>
    </row>
    <row r="178" spans="7:8" ht="12.75">
      <c r="G178" s="127"/>
      <c r="H178" s="37"/>
    </row>
    <row r="179" spans="7:8" ht="12.75">
      <c r="G179" s="127"/>
      <c r="H179" s="37"/>
    </row>
    <row r="180" spans="7:8" ht="12.75">
      <c r="G180" s="127"/>
      <c r="H180" s="37"/>
    </row>
    <row r="181" spans="7:8" ht="12.75">
      <c r="G181" s="127"/>
      <c r="H181" s="37"/>
    </row>
    <row r="182" spans="7:8" ht="12.75">
      <c r="G182" s="127"/>
      <c r="H182" s="37"/>
    </row>
    <row r="183" spans="7:8" ht="12.75">
      <c r="G183" s="127"/>
      <c r="H183" s="37"/>
    </row>
    <row r="184" spans="7:8" ht="12.75">
      <c r="G184" s="127"/>
      <c r="H184" s="37"/>
    </row>
    <row r="185" spans="7:8" ht="12.75">
      <c r="G185" s="127"/>
      <c r="H185" s="37"/>
    </row>
    <row r="186" spans="7:8" ht="12.75">
      <c r="G186" s="127"/>
      <c r="H186" s="37"/>
    </row>
    <row r="187" spans="7:8" ht="12.75">
      <c r="G187" s="127"/>
      <c r="H187" s="37"/>
    </row>
    <row r="188" spans="7:8" ht="12.75">
      <c r="G188" s="127"/>
      <c r="H188" s="37"/>
    </row>
    <row r="189" spans="7:8" ht="12.75">
      <c r="G189" s="127"/>
      <c r="H189" s="37"/>
    </row>
    <row r="190" spans="7:8" ht="12.75">
      <c r="G190" s="127"/>
      <c r="H190" s="37"/>
    </row>
    <row r="191" spans="7:8" ht="12.75">
      <c r="G191" s="127"/>
      <c r="H191" s="37"/>
    </row>
    <row r="192" spans="7:8" ht="12.75">
      <c r="G192" s="127"/>
      <c r="H192" s="37"/>
    </row>
    <row r="193" spans="7:8" ht="12.75">
      <c r="G193" s="127"/>
      <c r="H193" s="37"/>
    </row>
    <row r="194" spans="7:8" ht="12.75">
      <c r="G194" s="127"/>
      <c r="H194" s="37"/>
    </row>
    <row r="195" spans="7:8" ht="12.75">
      <c r="G195" s="127"/>
      <c r="H195" s="37"/>
    </row>
    <row r="196" spans="7:8" ht="12.75">
      <c r="G196" s="127"/>
      <c r="H196" s="37"/>
    </row>
    <row r="197" spans="7:8" ht="12.75">
      <c r="G197" s="127"/>
      <c r="H197" s="37"/>
    </row>
    <row r="198" spans="7:8" ht="12.75">
      <c r="G198" s="127"/>
      <c r="H198" s="37"/>
    </row>
    <row r="199" spans="7:8" ht="12.75">
      <c r="G199" s="127"/>
      <c r="H199" s="37"/>
    </row>
    <row r="200" spans="7:8" ht="12.75">
      <c r="G200" s="127"/>
      <c r="H200" s="37"/>
    </row>
    <row r="201" spans="7:8" ht="12.75">
      <c r="G201" s="127"/>
      <c r="H201" s="37"/>
    </row>
    <row r="202" spans="7:8" ht="12.75">
      <c r="G202" s="127"/>
      <c r="H202" s="37"/>
    </row>
    <row r="203" spans="7:8" ht="12.75">
      <c r="G203" s="127"/>
      <c r="H203" s="37"/>
    </row>
    <row r="204" spans="7:8" ht="12.75">
      <c r="G204" s="127"/>
      <c r="H204" s="37"/>
    </row>
    <row r="205" ht="12.75">
      <c r="H205" s="37"/>
    </row>
    <row r="206" ht="12.75">
      <c r="H206" s="37"/>
    </row>
    <row r="207" ht="12.75">
      <c r="H207" s="37"/>
    </row>
    <row r="208" ht="12.75">
      <c r="H208" s="37"/>
    </row>
    <row r="209" ht="12.75">
      <c r="H209" s="37"/>
    </row>
    <row r="210" ht="12.75">
      <c r="H210" s="37"/>
    </row>
    <row r="211" ht="12.75">
      <c r="H211" s="37"/>
    </row>
    <row r="212" ht="12.75">
      <c r="H212" s="37"/>
    </row>
    <row r="213" ht="12.75">
      <c r="H213" s="37"/>
    </row>
    <row r="214" ht="12.75">
      <c r="H214" s="37"/>
    </row>
    <row r="215" ht="12.75">
      <c r="H215" s="37"/>
    </row>
    <row r="216" ht="12.75">
      <c r="H216" s="37"/>
    </row>
    <row r="217" ht="12.75">
      <c r="H217" s="37"/>
    </row>
    <row r="218" ht="12.75">
      <c r="H218" s="37"/>
    </row>
    <row r="219" ht="12.75">
      <c r="H219" s="37"/>
    </row>
    <row r="220" ht="12.75">
      <c r="H220" s="37"/>
    </row>
    <row r="221" ht="12.75">
      <c r="H221" s="37"/>
    </row>
    <row r="222" ht="12.75">
      <c r="H222" s="37"/>
    </row>
    <row r="223" ht="12.75">
      <c r="H223" s="37"/>
    </row>
    <row r="224" ht="12.75">
      <c r="H224" s="37"/>
    </row>
    <row r="225" ht="12.75">
      <c r="H225" s="37"/>
    </row>
    <row r="226" ht="12.75">
      <c r="H226" s="37"/>
    </row>
    <row r="227" ht="12.75">
      <c r="H227" s="37"/>
    </row>
    <row r="228" ht="12.75">
      <c r="H228" s="37"/>
    </row>
    <row r="229" ht="12.75">
      <c r="H229" s="37"/>
    </row>
    <row r="230" ht="12.75">
      <c r="H230" s="37"/>
    </row>
    <row r="231" ht="12.75">
      <c r="H231" s="37"/>
    </row>
    <row r="232" ht="12.75">
      <c r="H232" s="37"/>
    </row>
    <row r="233" ht="12.75">
      <c r="H233" s="37"/>
    </row>
    <row r="234" ht="12.75">
      <c r="H234" s="37"/>
    </row>
    <row r="235" ht="12.75">
      <c r="H235" s="37"/>
    </row>
    <row r="236" ht="12.75">
      <c r="H236" s="37"/>
    </row>
    <row r="237" ht="12.75">
      <c r="H237" s="37"/>
    </row>
    <row r="238" ht="12.75">
      <c r="H238" s="37"/>
    </row>
    <row r="239" ht="12.75">
      <c r="H239" s="37"/>
    </row>
    <row r="240" ht="12.75">
      <c r="H240" s="37"/>
    </row>
    <row r="241" ht="12.75">
      <c r="H241" s="37"/>
    </row>
    <row r="242" ht="12.75">
      <c r="H242" s="37"/>
    </row>
    <row r="243" ht="12.75">
      <c r="H243" s="37"/>
    </row>
    <row r="244" ht="12.75">
      <c r="H244" s="37"/>
    </row>
    <row r="245" ht="12.75">
      <c r="H245" s="37"/>
    </row>
    <row r="246" ht="12.75">
      <c r="H246" s="37"/>
    </row>
    <row r="247" ht="12.75">
      <c r="H247" s="37"/>
    </row>
    <row r="248" ht="12.75">
      <c r="H248" s="37"/>
    </row>
    <row r="249" ht="12.75">
      <c r="H249" s="37"/>
    </row>
    <row r="250" ht="12.75">
      <c r="H250" s="37"/>
    </row>
    <row r="251" ht="12.75">
      <c r="H251" s="37"/>
    </row>
    <row r="252" ht="12.75">
      <c r="H252" s="37"/>
    </row>
    <row r="253" ht="12.75">
      <c r="H253" s="37"/>
    </row>
    <row r="254" ht="12.75">
      <c r="H254" s="37"/>
    </row>
    <row r="255" ht="12.75">
      <c r="H255" s="37"/>
    </row>
    <row r="256" ht="12.75">
      <c r="H256" s="37"/>
    </row>
    <row r="257" ht="12.75">
      <c r="H257" s="37"/>
    </row>
    <row r="258" ht="12.75">
      <c r="H258" s="37"/>
    </row>
    <row r="259" ht="12.75">
      <c r="H259" s="37"/>
    </row>
    <row r="260" ht="12.75">
      <c r="H260" s="37"/>
    </row>
    <row r="261" ht="12.75">
      <c r="H261" s="37"/>
    </row>
    <row r="262" ht="12.75">
      <c r="H262" s="37"/>
    </row>
    <row r="263" ht="12.75">
      <c r="H263" s="37"/>
    </row>
    <row r="264" ht="12.75">
      <c r="H264" s="37"/>
    </row>
    <row r="265" ht="12.75">
      <c r="H265" s="37"/>
    </row>
    <row r="266" ht="12.75">
      <c r="H266" s="37"/>
    </row>
    <row r="267" ht="12.75">
      <c r="H267" s="37"/>
    </row>
    <row r="268" ht="12.75">
      <c r="H268" s="37"/>
    </row>
    <row r="269" ht="12.75">
      <c r="H269" s="37"/>
    </row>
    <row r="270" ht="12.75">
      <c r="H270" s="37"/>
    </row>
    <row r="271" ht="12.75">
      <c r="H271" s="37"/>
    </row>
    <row r="272" ht="12.75">
      <c r="H272" s="37"/>
    </row>
    <row r="273" ht="12.75">
      <c r="H273" s="37"/>
    </row>
    <row r="274" ht="12.75">
      <c r="H274" s="37"/>
    </row>
    <row r="275" ht="12.75">
      <c r="H275" s="37"/>
    </row>
    <row r="276" ht="12.75">
      <c r="H276" s="37"/>
    </row>
    <row r="277" ht="12.75">
      <c r="H277" s="37"/>
    </row>
    <row r="278" ht="12.75">
      <c r="H278" s="37"/>
    </row>
    <row r="279" ht="12.75">
      <c r="H279" s="37"/>
    </row>
    <row r="280" ht="12.75">
      <c r="H280" s="37"/>
    </row>
    <row r="281" ht="12.75">
      <c r="H281" s="37"/>
    </row>
    <row r="282" ht="12.75">
      <c r="H282" s="37"/>
    </row>
    <row r="283" ht="12.75">
      <c r="H283" s="37"/>
    </row>
    <row r="284" ht="12.75">
      <c r="H284" s="37"/>
    </row>
    <row r="285" ht="12.75">
      <c r="H285" s="37"/>
    </row>
    <row r="286" ht="12.75">
      <c r="H286" s="37"/>
    </row>
    <row r="287" ht="12.75">
      <c r="H287" s="37"/>
    </row>
    <row r="288" ht="12.75">
      <c r="H288" s="37"/>
    </row>
    <row r="289" ht="12.75">
      <c r="H289" s="37"/>
    </row>
    <row r="290" ht="12.75">
      <c r="H290" s="37"/>
    </row>
    <row r="291" ht="12.75">
      <c r="H291" s="37"/>
    </row>
    <row r="292" ht="12.75">
      <c r="H292" s="37"/>
    </row>
    <row r="293" ht="12.75">
      <c r="H293" s="37"/>
    </row>
    <row r="294" ht="12.75">
      <c r="H294" s="37"/>
    </row>
    <row r="295" ht="12.75">
      <c r="H295" s="37"/>
    </row>
    <row r="296" ht="12.75">
      <c r="H296" s="37"/>
    </row>
    <row r="297" ht="12.75">
      <c r="H297" s="37"/>
    </row>
    <row r="298" ht="12.75">
      <c r="H298" s="37"/>
    </row>
    <row r="299" ht="12.75">
      <c r="H299" s="37"/>
    </row>
    <row r="300" ht="12.75">
      <c r="H300" s="37"/>
    </row>
    <row r="301" ht="12.75">
      <c r="H301" s="37"/>
    </row>
    <row r="302" ht="12.75">
      <c r="H302" s="37"/>
    </row>
    <row r="303" ht="12.75">
      <c r="H303" s="37"/>
    </row>
    <row r="304" ht="12.75">
      <c r="H304" s="37"/>
    </row>
    <row r="305" ht="12.75">
      <c r="H305" s="37"/>
    </row>
    <row r="306" ht="12.75">
      <c r="H306" s="37"/>
    </row>
    <row r="307" ht="12.75">
      <c r="H307" s="37"/>
    </row>
    <row r="308" ht="12.75">
      <c r="H308" s="37"/>
    </row>
    <row r="309" ht="12.75">
      <c r="H309" s="37"/>
    </row>
    <row r="310" ht="12.75">
      <c r="H310" s="37"/>
    </row>
    <row r="311" ht="12.75">
      <c r="H311" s="37"/>
    </row>
    <row r="312" ht="12.75">
      <c r="H312" s="37"/>
    </row>
    <row r="313" ht="12.75">
      <c r="H313" s="37"/>
    </row>
    <row r="314" ht="12.75">
      <c r="H314" s="37"/>
    </row>
    <row r="315" ht="12.75">
      <c r="H315" s="37"/>
    </row>
    <row r="316" ht="12.75">
      <c r="H316" s="37"/>
    </row>
    <row r="317" ht="12.75">
      <c r="H317" s="37"/>
    </row>
    <row r="318" ht="12.75">
      <c r="H318" s="37"/>
    </row>
    <row r="319" ht="12.75">
      <c r="H319" s="37"/>
    </row>
    <row r="320" ht="12.75">
      <c r="H320" s="37"/>
    </row>
    <row r="321" ht="12.75">
      <c r="H321" s="37"/>
    </row>
    <row r="322" ht="12.75">
      <c r="H322" s="37"/>
    </row>
    <row r="323" ht="12.75">
      <c r="H323" s="37"/>
    </row>
    <row r="324" ht="12.75">
      <c r="H324" s="37"/>
    </row>
    <row r="325" ht="12.75">
      <c r="H325" s="37"/>
    </row>
    <row r="326" ht="12.75">
      <c r="H326" s="37"/>
    </row>
    <row r="327" ht="12.75">
      <c r="H327" s="37"/>
    </row>
    <row r="328" ht="12.75">
      <c r="H328" s="37"/>
    </row>
    <row r="329" ht="12.75">
      <c r="H329" s="37"/>
    </row>
    <row r="330" ht="12.75">
      <c r="H330" s="37"/>
    </row>
    <row r="331" ht="12.75">
      <c r="H331" s="37"/>
    </row>
    <row r="332" ht="12.75">
      <c r="H332" s="37"/>
    </row>
    <row r="333" ht="12.75">
      <c r="H333" s="37"/>
    </row>
    <row r="334" ht="12.75">
      <c r="H334" s="37"/>
    </row>
    <row r="335" ht="12.75">
      <c r="H335" s="37"/>
    </row>
    <row r="336" ht="12.75">
      <c r="H336" s="37"/>
    </row>
    <row r="337" ht="12.75">
      <c r="H337" s="37"/>
    </row>
    <row r="338" ht="12.75">
      <c r="H338" s="37"/>
    </row>
    <row r="339" ht="12.75">
      <c r="H339" s="37"/>
    </row>
    <row r="340" ht="12.75">
      <c r="H340" s="37"/>
    </row>
    <row r="341" ht="12.75">
      <c r="H341" s="37"/>
    </row>
    <row r="342" ht="12.75">
      <c r="H342" s="37"/>
    </row>
    <row r="343" ht="12.75">
      <c r="H343" s="37"/>
    </row>
    <row r="344" ht="12.75">
      <c r="H344" s="37"/>
    </row>
    <row r="345" ht="12.75">
      <c r="H345" s="37"/>
    </row>
    <row r="346" ht="12.75">
      <c r="H346" s="37"/>
    </row>
    <row r="347" ht="12.75">
      <c r="H347" s="37"/>
    </row>
    <row r="348" ht="12.75">
      <c r="H348" s="37"/>
    </row>
    <row r="349" ht="12.75">
      <c r="H349" s="37"/>
    </row>
    <row r="350" ht="12.75">
      <c r="H350" s="37"/>
    </row>
    <row r="351" ht="12.75">
      <c r="H351" s="37"/>
    </row>
    <row r="352" ht="12.75">
      <c r="H352" s="37"/>
    </row>
    <row r="353" ht="12.75">
      <c r="H353" s="37"/>
    </row>
    <row r="354" ht="12.75">
      <c r="H354" s="37"/>
    </row>
    <row r="355" ht="12.75">
      <c r="H355" s="37"/>
    </row>
    <row r="356" ht="12.75">
      <c r="H356" s="37"/>
    </row>
    <row r="357" ht="12.75">
      <c r="H357" s="37"/>
    </row>
    <row r="358" ht="12.75">
      <c r="H358" s="37"/>
    </row>
    <row r="359" ht="12.75">
      <c r="H359" s="37"/>
    </row>
    <row r="360" ht="12.75">
      <c r="H360" s="37"/>
    </row>
    <row r="361" ht="12.75">
      <c r="H361" s="37"/>
    </row>
    <row r="362" ht="12.75">
      <c r="H362" s="37"/>
    </row>
    <row r="363" ht="12.75">
      <c r="H363" s="37"/>
    </row>
    <row r="364" ht="12.75">
      <c r="H364" s="37"/>
    </row>
    <row r="365" ht="12.75">
      <c r="H365" s="37"/>
    </row>
    <row r="366" ht="12.75">
      <c r="H366" s="37"/>
    </row>
    <row r="367" ht="12.75">
      <c r="H367" s="37"/>
    </row>
    <row r="368" ht="12.75">
      <c r="H368" s="37"/>
    </row>
    <row r="369" ht="12.75">
      <c r="H369" s="37"/>
    </row>
    <row r="370" ht="12.75">
      <c r="H370" s="37"/>
    </row>
    <row r="371" ht="12.75">
      <c r="H371" s="37"/>
    </row>
    <row r="372" ht="12.75">
      <c r="H372" s="37"/>
    </row>
    <row r="373" ht="12.75">
      <c r="H373" s="37"/>
    </row>
    <row r="374" ht="12.75">
      <c r="H374" s="37"/>
    </row>
    <row r="375" ht="12.75">
      <c r="H375" s="37"/>
    </row>
    <row r="376" ht="12.75">
      <c r="H376" s="37"/>
    </row>
    <row r="377" ht="12.75">
      <c r="H377" s="37"/>
    </row>
    <row r="378" ht="12.75">
      <c r="H378" s="37"/>
    </row>
    <row r="379" ht="12.75">
      <c r="H379" s="37"/>
    </row>
    <row r="380" ht="12.75">
      <c r="H380" s="37"/>
    </row>
    <row r="381" ht="12.75">
      <c r="H381" s="37"/>
    </row>
    <row r="382" ht="12.75">
      <c r="H382" s="37"/>
    </row>
    <row r="383" ht="12.75">
      <c r="H383" s="37"/>
    </row>
    <row r="384" ht="12.75">
      <c r="H384" s="37"/>
    </row>
    <row r="385" ht="12.75">
      <c r="H385" s="37"/>
    </row>
    <row r="386" ht="12.75">
      <c r="H386" s="37"/>
    </row>
    <row r="387" ht="12.75">
      <c r="H387" s="37"/>
    </row>
    <row r="388" ht="12.75">
      <c r="H388" s="37"/>
    </row>
    <row r="389" ht="12.75">
      <c r="H389" s="37"/>
    </row>
    <row r="390" ht="12.75">
      <c r="H390" s="37"/>
    </row>
    <row r="391" ht="12.75">
      <c r="H391" s="37"/>
    </row>
    <row r="392" ht="12.75">
      <c r="H392" s="37"/>
    </row>
    <row r="393" ht="12.75">
      <c r="H393" s="37"/>
    </row>
    <row r="394" ht="12.75">
      <c r="H394" s="37"/>
    </row>
    <row r="395" ht="12.75">
      <c r="H395" s="37"/>
    </row>
    <row r="396" ht="12.75">
      <c r="H396" s="37"/>
    </row>
    <row r="397" ht="12.75">
      <c r="H397" s="37"/>
    </row>
    <row r="398" ht="12.75">
      <c r="H398" s="37"/>
    </row>
    <row r="399" ht="12.75">
      <c r="H399" s="37"/>
    </row>
    <row r="400" ht="12.75">
      <c r="H400" s="37"/>
    </row>
    <row r="401" ht="12.75">
      <c r="H401" s="37"/>
    </row>
    <row r="402" ht="12.75">
      <c r="H402" s="37"/>
    </row>
    <row r="403" ht="12.75">
      <c r="H403" s="37"/>
    </row>
    <row r="404" ht="12.75">
      <c r="H404" s="37"/>
    </row>
    <row r="405" ht="12.75">
      <c r="H405" s="37"/>
    </row>
    <row r="406" ht="12.75">
      <c r="H406" s="37"/>
    </row>
    <row r="407" ht="12.75">
      <c r="H407" s="37"/>
    </row>
    <row r="408" ht="12.75">
      <c r="H408" s="37"/>
    </row>
    <row r="409" ht="12.75">
      <c r="H409" s="37"/>
    </row>
    <row r="410" ht="12.75">
      <c r="H410" s="37"/>
    </row>
    <row r="411" ht="12.75">
      <c r="H411" s="37"/>
    </row>
    <row r="412" ht="12.75">
      <c r="H412" s="37"/>
    </row>
    <row r="413" ht="12.75">
      <c r="H413" s="37"/>
    </row>
    <row r="414" ht="12.75">
      <c r="H414" s="37"/>
    </row>
    <row r="415" ht="12.75">
      <c r="H415" s="37"/>
    </row>
    <row r="416" ht="12.75">
      <c r="H416" s="37"/>
    </row>
    <row r="417" ht="12.75">
      <c r="H417" s="37"/>
    </row>
    <row r="418" ht="12.75">
      <c r="H418" s="37"/>
    </row>
    <row r="419" ht="12.75">
      <c r="H419" s="37"/>
    </row>
    <row r="420" ht="12.75">
      <c r="H420" s="37"/>
    </row>
    <row r="421" ht="12.75">
      <c r="H421" s="37"/>
    </row>
    <row r="422" ht="12.75">
      <c r="H422" s="37"/>
    </row>
    <row r="423" ht="12.75">
      <c r="H423" s="37"/>
    </row>
    <row r="424" ht="12.75">
      <c r="H424" s="37"/>
    </row>
    <row r="425" ht="12.75">
      <c r="H425" s="37"/>
    </row>
    <row r="426" ht="12.75">
      <c r="H426" s="37"/>
    </row>
    <row r="427" ht="12.75">
      <c r="H427" s="37"/>
    </row>
    <row r="428" ht="12.75">
      <c r="H428" s="37"/>
    </row>
    <row r="429" ht="12.75">
      <c r="H429" s="37"/>
    </row>
    <row r="430" ht="12.75">
      <c r="H430" s="37"/>
    </row>
    <row r="431" ht="12.75">
      <c r="H431" s="37"/>
    </row>
    <row r="432" ht="12.75">
      <c r="H432" s="37"/>
    </row>
    <row r="433" ht="12.75">
      <c r="H433" s="37"/>
    </row>
    <row r="434" ht="12.75">
      <c r="H434" s="37"/>
    </row>
    <row r="435" ht="12.75">
      <c r="H435" s="37"/>
    </row>
    <row r="436" ht="12.75">
      <c r="H436" s="37"/>
    </row>
    <row r="437" ht="12.75">
      <c r="H437" s="37"/>
    </row>
    <row r="438" ht="12.75">
      <c r="H438" s="37"/>
    </row>
    <row r="439" ht="12.75">
      <c r="H439" s="37"/>
    </row>
    <row r="440" ht="12.75">
      <c r="H440" s="37"/>
    </row>
    <row r="441" ht="12.75">
      <c r="H441" s="37"/>
    </row>
    <row r="442" ht="12.75">
      <c r="H442" s="37"/>
    </row>
    <row r="443" ht="12.75">
      <c r="H443" s="37"/>
    </row>
    <row r="444" ht="12.75">
      <c r="H444" s="37"/>
    </row>
    <row r="445" ht="12.75">
      <c r="H445" s="37"/>
    </row>
    <row r="446" ht="12.75">
      <c r="H446" s="37"/>
    </row>
    <row r="447" ht="12.75">
      <c r="H447" s="37"/>
    </row>
    <row r="448" ht="12.75">
      <c r="H448" s="37"/>
    </row>
    <row r="449" ht="12.75">
      <c r="H449" s="37"/>
    </row>
    <row r="450" ht="12.75">
      <c r="H450" s="37"/>
    </row>
    <row r="451" ht="12.75">
      <c r="H451" s="37"/>
    </row>
    <row r="452" ht="12.75">
      <c r="H452" s="37"/>
    </row>
    <row r="453" ht="12.75">
      <c r="H453" s="37"/>
    </row>
    <row r="454" ht="12.75">
      <c r="H454" s="37"/>
    </row>
    <row r="455" ht="12.75">
      <c r="H455" s="37"/>
    </row>
    <row r="456" ht="12.75">
      <c r="H456" s="37"/>
    </row>
    <row r="457" ht="12.75">
      <c r="H457" s="37"/>
    </row>
    <row r="458" ht="12.75">
      <c r="H458" s="37"/>
    </row>
    <row r="459" ht="12.75">
      <c r="H459" s="37"/>
    </row>
    <row r="460" ht="12.75">
      <c r="H460" s="37"/>
    </row>
    <row r="461" ht="12.75">
      <c r="H461" s="37"/>
    </row>
    <row r="462" ht="12.75">
      <c r="H462" s="37"/>
    </row>
    <row r="463" ht="12.75">
      <c r="H463" s="37"/>
    </row>
    <row r="464" ht="12.75">
      <c r="H464" s="37"/>
    </row>
    <row r="465" ht="12.75">
      <c r="H465" s="37"/>
    </row>
    <row r="466" ht="12.75">
      <c r="H466" s="37"/>
    </row>
    <row r="467" ht="12.75">
      <c r="H467" s="37"/>
    </row>
    <row r="468" ht="12.75">
      <c r="H468" s="37"/>
    </row>
    <row r="469" ht="12.75">
      <c r="H469" s="37"/>
    </row>
    <row r="470" ht="12.75">
      <c r="H470" s="37"/>
    </row>
    <row r="471" ht="12.75">
      <c r="H471" s="37"/>
    </row>
    <row r="472" ht="12.75">
      <c r="H472" s="37"/>
    </row>
    <row r="473" ht="12.75">
      <c r="H473" s="37"/>
    </row>
    <row r="474" ht="12.75">
      <c r="H474" s="37"/>
    </row>
    <row r="475" ht="12.75">
      <c r="H475" s="37"/>
    </row>
    <row r="476" ht="12.75">
      <c r="H476" s="37"/>
    </row>
    <row r="477" ht="12.75">
      <c r="H477" s="37"/>
    </row>
    <row r="478" ht="12.75">
      <c r="H478" s="37"/>
    </row>
    <row r="479" ht="12.75">
      <c r="H479" s="37"/>
    </row>
    <row r="480" ht="12.75">
      <c r="H480" s="37"/>
    </row>
    <row r="481" ht="12.75">
      <c r="H481" s="37"/>
    </row>
    <row r="482" ht="12.75">
      <c r="H482" s="37"/>
    </row>
    <row r="483" ht="12.75">
      <c r="H483" s="37"/>
    </row>
    <row r="484" ht="12.75">
      <c r="H484" s="37"/>
    </row>
    <row r="485" ht="12.75">
      <c r="H485" s="37"/>
    </row>
    <row r="486" ht="12.75">
      <c r="H486" s="37"/>
    </row>
    <row r="487" ht="12.75">
      <c r="H487" s="37"/>
    </row>
    <row r="488" ht="12.75">
      <c r="H488" s="37"/>
    </row>
    <row r="489" ht="12.75">
      <c r="H489" s="37"/>
    </row>
    <row r="490" ht="12.75">
      <c r="H490" s="37"/>
    </row>
    <row r="491" ht="12.75">
      <c r="H491" s="37"/>
    </row>
    <row r="492" ht="12.75">
      <c r="H492" s="37"/>
    </row>
    <row r="493" ht="12.75">
      <c r="H493" s="37"/>
    </row>
    <row r="494" ht="12.75">
      <c r="H494" s="37"/>
    </row>
    <row r="495" ht="12.75">
      <c r="H495" s="37"/>
    </row>
    <row r="496" ht="12.75">
      <c r="H496" s="37"/>
    </row>
    <row r="497" ht="12.75">
      <c r="H497" s="37"/>
    </row>
    <row r="498" ht="12.75">
      <c r="H498" s="37"/>
    </row>
    <row r="499" ht="12.75">
      <c r="H499" s="37"/>
    </row>
    <row r="500" ht="12.75">
      <c r="H500" s="37"/>
    </row>
    <row r="501" ht="12.75">
      <c r="H501" s="37"/>
    </row>
    <row r="502" ht="12.75">
      <c r="H502" s="37"/>
    </row>
    <row r="503" ht="12.75">
      <c r="H503" s="37"/>
    </row>
    <row r="504" ht="12.75">
      <c r="H504" s="37"/>
    </row>
    <row r="505" ht="12.75">
      <c r="H505" s="37"/>
    </row>
    <row r="506" ht="12.75">
      <c r="H506" s="37"/>
    </row>
    <row r="507" ht="12.75">
      <c r="H507" s="37"/>
    </row>
    <row r="508" ht="12.75">
      <c r="H508" s="37"/>
    </row>
    <row r="509" ht="12.75">
      <c r="H509" s="37"/>
    </row>
    <row r="510" ht="12.75">
      <c r="H510" s="37"/>
    </row>
    <row r="511" ht="12.75">
      <c r="H511" s="37"/>
    </row>
    <row r="512" ht="12.75">
      <c r="H512" s="37"/>
    </row>
    <row r="513" ht="12.75">
      <c r="H513" s="37"/>
    </row>
  </sheetData>
  <sheetProtection/>
  <mergeCells count="42">
    <mergeCell ref="B26:C26"/>
    <mergeCell ref="B31:C31"/>
    <mergeCell ref="B4:C4"/>
    <mergeCell ref="B10:C10"/>
    <mergeCell ref="A5:H5"/>
    <mergeCell ref="B23:H23"/>
    <mergeCell ref="B12:H12"/>
    <mergeCell ref="B20:C20"/>
    <mergeCell ref="B28:H28"/>
    <mergeCell ref="A2:H2"/>
    <mergeCell ref="A3:H3"/>
    <mergeCell ref="B7:C7"/>
    <mergeCell ref="B21:C21"/>
    <mergeCell ref="B124:H124"/>
    <mergeCell ref="B94:H94"/>
    <mergeCell ref="B46:H46"/>
    <mergeCell ref="A39:H39"/>
    <mergeCell ref="B68:C68"/>
    <mergeCell ref="B6:H6"/>
    <mergeCell ref="B34:C34"/>
    <mergeCell ref="B32:C32"/>
    <mergeCell ref="B35:C35"/>
    <mergeCell ref="B36:C36"/>
    <mergeCell ref="B41:H41"/>
    <mergeCell ref="B119:H119"/>
    <mergeCell ref="B122:C122"/>
    <mergeCell ref="B92:C92"/>
    <mergeCell ref="B70:H70"/>
    <mergeCell ref="B103:C103"/>
    <mergeCell ref="B117:C117"/>
    <mergeCell ref="B44:C44"/>
    <mergeCell ref="B116:C116"/>
    <mergeCell ref="E162:G162"/>
    <mergeCell ref="B37:C37"/>
    <mergeCell ref="E161:G161"/>
    <mergeCell ref="C98:H98"/>
    <mergeCell ref="A157:C157"/>
    <mergeCell ref="A155:C155"/>
    <mergeCell ref="B105:H105"/>
    <mergeCell ref="C130:H130"/>
    <mergeCell ref="B154:C154"/>
    <mergeCell ref="B153:C153"/>
  </mergeCells>
  <printOptions headings="1" horizontalCentered="1"/>
  <pageMargins left="0.5905511811023623" right="0.5905511811023623" top="0.984251968503937" bottom="0.984251968503937" header="0.5118110236220472" footer="0.5118110236220472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 topLeftCell="A10">
      <selection activeCell="A24" sqref="A24:D24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4.7109375" style="0" customWidth="1"/>
    <col min="4" max="4" width="32.8515625" style="76" customWidth="1"/>
    <col min="5" max="5" width="9.7109375" style="76" customWidth="1"/>
    <col min="6" max="6" width="9.140625" style="83" customWidth="1"/>
    <col min="9" max="9" width="9.140625" style="84" customWidth="1"/>
  </cols>
  <sheetData>
    <row r="1" spans="1:9" s="40" customFormat="1" ht="49.5" customHeight="1">
      <c r="A1" s="337" t="s">
        <v>237</v>
      </c>
      <c r="B1" s="337"/>
      <c r="C1" s="337"/>
      <c r="D1" s="337"/>
      <c r="E1" s="337"/>
      <c r="F1" s="337"/>
      <c r="G1" s="337"/>
      <c r="H1" s="337"/>
      <c r="I1" s="337"/>
    </row>
    <row r="2" spans="1:9" s="40" customFormat="1" ht="14.25" customHeight="1">
      <c r="A2" s="341" t="s">
        <v>4</v>
      </c>
      <c r="B2" s="341"/>
      <c r="C2" s="341"/>
      <c r="D2" s="341"/>
      <c r="E2" s="341"/>
      <c r="F2" s="341"/>
      <c r="G2" s="341"/>
      <c r="H2" s="341"/>
      <c r="I2" s="341"/>
    </row>
    <row r="3" spans="1:9" s="43" customFormat="1" ht="65.25" customHeight="1">
      <c r="A3" s="165" t="s">
        <v>56</v>
      </c>
      <c r="B3" s="338" t="s">
        <v>57</v>
      </c>
      <c r="C3" s="338"/>
      <c r="D3" s="41" t="s">
        <v>58</v>
      </c>
      <c r="E3" s="41" t="s">
        <v>231</v>
      </c>
      <c r="F3" s="42" t="s">
        <v>243</v>
      </c>
      <c r="G3" s="42" t="s">
        <v>244</v>
      </c>
      <c r="H3" s="42" t="s">
        <v>245</v>
      </c>
      <c r="I3" s="42" t="s">
        <v>232</v>
      </c>
    </row>
    <row r="4" spans="1:9" s="47" customFormat="1" ht="12.75" customHeight="1">
      <c r="A4" s="334" t="s">
        <v>46</v>
      </c>
      <c r="B4" s="335"/>
      <c r="C4" s="335"/>
      <c r="D4" s="336"/>
      <c r="E4" s="190"/>
      <c r="F4" s="44"/>
      <c r="G4" s="45"/>
      <c r="H4" s="45"/>
      <c r="I4" s="46"/>
    </row>
    <row r="5" spans="1:9" s="47" customFormat="1" ht="25.5">
      <c r="A5" s="48" t="s">
        <v>59</v>
      </c>
      <c r="B5" s="48" t="s">
        <v>60</v>
      </c>
      <c r="C5" s="49"/>
      <c r="D5" s="50" t="s">
        <v>61</v>
      </c>
      <c r="E5" s="50"/>
      <c r="F5" s="51">
        <v>0</v>
      </c>
      <c r="G5" s="51">
        <v>0</v>
      </c>
      <c r="H5" s="51">
        <f>H6</f>
        <v>0</v>
      </c>
      <c r="I5" s="51">
        <f>I6</f>
        <v>0</v>
      </c>
    </row>
    <row r="6" spans="1:9" s="47" customFormat="1" ht="25.5">
      <c r="A6" s="52"/>
      <c r="B6" s="52"/>
      <c r="C6" s="53" t="s">
        <v>62</v>
      </c>
      <c r="D6" s="54" t="s">
        <v>63</v>
      </c>
      <c r="E6" s="54"/>
      <c r="F6" s="55"/>
      <c r="G6" s="55"/>
      <c r="H6" s="55">
        <v>0</v>
      </c>
      <c r="I6" s="56">
        <f>SUM(F6:H6)</f>
        <v>0</v>
      </c>
    </row>
    <row r="7" spans="1:9" s="47" customFormat="1" ht="25.5">
      <c r="A7" s="48" t="s">
        <v>64</v>
      </c>
      <c r="B7" s="48" t="s">
        <v>65</v>
      </c>
      <c r="C7" s="49"/>
      <c r="D7" s="50" t="s">
        <v>66</v>
      </c>
      <c r="E7" s="50"/>
      <c r="F7" s="57">
        <v>0</v>
      </c>
      <c r="G7" s="57">
        <v>0</v>
      </c>
      <c r="H7" s="57">
        <f>H8</f>
        <v>0</v>
      </c>
      <c r="I7" s="57">
        <f>I8</f>
        <v>0</v>
      </c>
    </row>
    <row r="8" spans="1:9" s="47" customFormat="1" ht="38.25">
      <c r="A8" s="58"/>
      <c r="B8" s="58"/>
      <c r="C8" s="53" t="s">
        <v>67</v>
      </c>
      <c r="D8" s="54" t="s">
        <v>68</v>
      </c>
      <c r="E8" s="54"/>
      <c r="F8" s="56"/>
      <c r="G8" s="59"/>
      <c r="H8" s="59"/>
      <c r="I8" s="60"/>
    </row>
    <row r="9" spans="1:9" s="47" customFormat="1" ht="12.75">
      <c r="A9" s="48" t="s">
        <v>69</v>
      </c>
      <c r="B9" s="48" t="s">
        <v>70</v>
      </c>
      <c r="C9" s="49"/>
      <c r="D9" s="50" t="s">
        <v>71</v>
      </c>
      <c r="E9" s="50"/>
      <c r="F9" s="57">
        <v>0</v>
      </c>
      <c r="G9" s="57">
        <v>0</v>
      </c>
      <c r="H9" s="57">
        <f>H10</f>
        <v>0</v>
      </c>
      <c r="I9" s="57">
        <f>I10</f>
        <v>0</v>
      </c>
    </row>
    <row r="10" spans="1:9" s="47" customFormat="1" ht="12.75">
      <c r="A10" s="58"/>
      <c r="B10" s="58"/>
      <c r="C10" s="53" t="s">
        <v>72</v>
      </c>
      <c r="D10" s="54" t="s">
        <v>73</v>
      </c>
      <c r="E10" s="54"/>
      <c r="F10" s="56"/>
      <c r="G10" s="56"/>
      <c r="H10" s="56">
        <f>H11</f>
        <v>0</v>
      </c>
      <c r="I10" s="56">
        <f>I11</f>
        <v>0</v>
      </c>
    </row>
    <row r="11" spans="1:9" s="47" customFormat="1" ht="30" customHeight="1">
      <c r="A11" s="58"/>
      <c r="B11" s="61"/>
      <c r="C11" s="62"/>
      <c r="D11" s="54" t="s">
        <v>74</v>
      </c>
      <c r="E11" s="54"/>
      <c r="F11" s="55"/>
      <c r="G11" s="59"/>
      <c r="H11" s="59"/>
      <c r="I11" s="60"/>
    </row>
    <row r="12" spans="1:9" s="47" customFormat="1" ht="30" customHeight="1">
      <c r="A12" s="48" t="s">
        <v>75</v>
      </c>
      <c r="B12" s="48" t="s">
        <v>76</v>
      </c>
      <c r="C12" s="49"/>
      <c r="D12" s="50" t="s">
        <v>77</v>
      </c>
      <c r="E12" s="50">
        <v>2631</v>
      </c>
      <c r="F12" s="57">
        <v>2542</v>
      </c>
      <c r="G12" s="57">
        <v>72</v>
      </c>
      <c r="H12" s="57">
        <f>H13</f>
        <v>0</v>
      </c>
      <c r="I12" s="57">
        <f>SUM(F12:H12)</f>
        <v>2614</v>
      </c>
    </row>
    <row r="13" spans="1:9" s="47" customFormat="1" ht="18.75" customHeight="1">
      <c r="A13" s="63"/>
      <c r="B13" s="63"/>
      <c r="C13" s="53" t="s">
        <v>78</v>
      </c>
      <c r="D13" s="54" t="s">
        <v>79</v>
      </c>
      <c r="E13" s="54"/>
      <c r="F13" s="55">
        <v>0</v>
      </c>
      <c r="G13" s="55">
        <v>0</v>
      </c>
      <c r="H13" s="55">
        <v>0</v>
      </c>
      <c r="I13" s="56">
        <v>0</v>
      </c>
    </row>
    <row r="14" spans="1:9" s="47" customFormat="1" ht="18.75" customHeight="1">
      <c r="A14" s="63"/>
      <c r="B14" s="63"/>
      <c r="C14" s="53" t="s">
        <v>80</v>
      </c>
      <c r="D14" s="54" t="s">
        <v>81</v>
      </c>
      <c r="E14" s="54">
        <v>2631</v>
      </c>
      <c r="F14" s="55">
        <v>2542</v>
      </c>
      <c r="G14" s="55">
        <v>72</v>
      </c>
      <c r="H14" s="55">
        <v>0</v>
      </c>
      <c r="I14" s="56">
        <f>SUM(F14:H14)</f>
        <v>2614</v>
      </c>
    </row>
    <row r="15" spans="1:9" s="47" customFormat="1" ht="33.75" customHeight="1">
      <c r="A15" s="48" t="s">
        <v>82</v>
      </c>
      <c r="B15" s="48" t="s">
        <v>83</v>
      </c>
      <c r="C15" s="49"/>
      <c r="D15" s="50" t="s">
        <v>84</v>
      </c>
      <c r="E15" s="50"/>
      <c r="F15" s="57">
        <v>0</v>
      </c>
      <c r="G15" s="57">
        <v>0</v>
      </c>
      <c r="H15" s="57">
        <f>H16</f>
        <v>0</v>
      </c>
      <c r="I15" s="57">
        <f aca="true" t="shared" si="0" ref="I15:I22">SUM(F15:H15)</f>
        <v>0</v>
      </c>
    </row>
    <row r="16" spans="1:9" s="47" customFormat="1" ht="25.5">
      <c r="A16" s="63"/>
      <c r="B16" s="63"/>
      <c r="C16" s="53" t="s">
        <v>85</v>
      </c>
      <c r="D16" s="54" t="s">
        <v>86</v>
      </c>
      <c r="E16" s="54"/>
      <c r="F16" s="64"/>
      <c r="G16" s="55"/>
      <c r="H16" s="55">
        <v>0</v>
      </c>
      <c r="I16" s="56">
        <f t="shared" si="0"/>
        <v>0</v>
      </c>
    </row>
    <row r="17" spans="1:9" s="47" customFormat="1" ht="12.75">
      <c r="A17" s="48" t="s">
        <v>87</v>
      </c>
      <c r="B17" s="48" t="s">
        <v>88</v>
      </c>
      <c r="C17" s="49"/>
      <c r="D17" s="50" t="s">
        <v>89</v>
      </c>
      <c r="E17" s="50"/>
      <c r="F17" s="65">
        <v>0</v>
      </c>
      <c r="G17" s="65">
        <v>0</v>
      </c>
      <c r="H17" s="65">
        <f>H18</f>
        <v>0</v>
      </c>
      <c r="I17" s="57">
        <f t="shared" si="0"/>
        <v>0</v>
      </c>
    </row>
    <row r="18" spans="1:9" s="47" customFormat="1" ht="25.5">
      <c r="A18" s="63"/>
      <c r="B18" s="63"/>
      <c r="C18" s="53" t="s">
        <v>90</v>
      </c>
      <c r="D18" s="54" t="s">
        <v>91</v>
      </c>
      <c r="E18" s="54">
        <v>0</v>
      </c>
      <c r="F18" s="66">
        <v>0</v>
      </c>
      <c r="G18" s="55">
        <v>0</v>
      </c>
      <c r="H18" s="55">
        <v>0</v>
      </c>
      <c r="I18" s="56">
        <f t="shared" si="0"/>
        <v>0</v>
      </c>
    </row>
    <row r="19" spans="1:9" s="47" customFormat="1" ht="15.75">
      <c r="A19" s="67" t="s">
        <v>92</v>
      </c>
      <c r="B19" s="68"/>
      <c r="C19" s="68"/>
      <c r="D19" s="50" t="s">
        <v>93</v>
      </c>
      <c r="E19" s="50">
        <v>103789</v>
      </c>
      <c r="F19" s="69">
        <v>94017</v>
      </c>
      <c r="G19" s="69">
        <v>19057</v>
      </c>
      <c r="H19" s="69">
        <v>0</v>
      </c>
      <c r="I19" s="57">
        <f t="shared" si="0"/>
        <v>113074</v>
      </c>
    </row>
    <row r="20" spans="1:9" s="47" customFormat="1" ht="15.75">
      <c r="A20" s="70"/>
      <c r="B20" s="44"/>
      <c r="C20" s="44"/>
      <c r="D20" s="71" t="s">
        <v>94</v>
      </c>
      <c r="E20" s="71">
        <v>93221</v>
      </c>
      <c r="F20" s="72">
        <v>92773</v>
      </c>
      <c r="G20" s="72">
        <v>13163</v>
      </c>
      <c r="H20" s="72">
        <v>0</v>
      </c>
      <c r="I20" s="56">
        <f t="shared" si="0"/>
        <v>105936</v>
      </c>
    </row>
    <row r="21" spans="1:9" s="47" customFormat="1" ht="25.5">
      <c r="A21" s="70"/>
      <c r="B21" s="44"/>
      <c r="C21" s="44"/>
      <c r="D21" s="71" t="s">
        <v>95</v>
      </c>
      <c r="E21" s="71">
        <v>10568</v>
      </c>
      <c r="F21" s="72">
        <v>1244</v>
      </c>
      <c r="G21" s="72">
        <v>5894</v>
      </c>
      <c r="H21" s="72">
        <f>(H22-H14-H20)</f>
        <v>0</v>
      </c>
      <c r="I21" s="56">
        <f t="shared" si="0"/>
        <v>7138</v>
      </c>
    </row>
    <row r="22" spans="1:9" s="75" customFormat="1" ht="41.25" customHeight="1">
      <c r="A22" s="67"/>
      <c r="B22" s="67"/>
      <c r="C22" s="67"/>
      <c r="D22" s="73" t="s">
        <v>96</v>
      </c>
      <c r="E22" s="50">
        <v>106420</v>
      </c>
      <c r="F22" s="74">
        <f>F12+F19</f>
        <v>96559</v>
      </c>
      <c r="G22" s="74">
        <f>G12+G19</f>
        <v>19129</v>
      </c>
      <c r="H22" s="74">
        <f>H5+H7+H9+H12+H15+H17+H19</f>
        <v>0</v>
      </c>
      <c r="I22" s="57">
        <f t="shared" si="0"/>
        <v>115688</v>
      </c>
    </row>
    <row r="23" spans="4:9" s="43" customFormat="1" ht="12.75">
      <c r="D23" s="76"/>
      <c r="E23" s="76"/>
      <c r="F23" s="77"/>
      <c r="G23" s="78"/>
      <c r="H23" s="78"/>
      <c r="I23" s="79"/>
    </row>
    <row r="24" spans="1:9" ht="12.75">
      <c r="A24" s="339" t="s">
        <v>250</v>
      </c>
      <c r="B24" s="340"/>
      <c r="C24" s="340"/>
      <c r="D24" s="340"/>
      <c r="E24" s="183"/>
      <c r="F24" s="80"/>
      <c r="G24" s="81"/>
      <c r="H24" s="81"/>
      <c r="I24" s="82"/>
    </row>
    <row r="25" spans="6:9" ht="12.75">
      <c r="F25" s="333" t="s">
        <v>194</v>
      </c>
      <c r="G25" s="333"/>
      <c r="H25" s="333"/>
      <c r="I25" s="333"/>
    </row>
    <row r="26" spans="6:9" ht="12.75">
      <c r="F26" s="333" t="s">
        <v>0</v>
      </c>
      <c r="G26" s="333"/>
      <c r="H26" s="333"/>
      <c r="I26" s="333"/>
    </row>
  </sheetData>
  <sheetProtection/>
  <mergeCells count="7">
    <mergeCell ref="F25:I25"/>
    <mergeCell ref="F26:I26"/>
    <mergeCell ref="A4:D4"/>
    <mergeCell ref="A1:I1"/>
    <mergeCell ref="B3:C3"/>
    <mergeCell ref="A24:D24"/>
    <mergeCell ref="A2:I2"/>
  </mergeCells>
  <printOptions headings="1"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A21" sqref="A21"/>
    </sheetView>
  </sheetViews>
  <sheetFormatPr defaultColWidth="9.140625" defaultRowHeight="12.75"/>
  <cols>
    <col min="1" max="1" width="5.57421875" style="43" customWidth="1"/>
    <col min="2" max="3" width="7.421875" style="43" customWidth="1"/>
    <col min="4" max="4" width="27.00390625" style="43" customWidth="1"/>
    <col min="5" max="5" width="10.421875" style="43" customWidth="1"/>
    <col min="6" max="6" width="12.00390625" style="107" customWidth="1"/>
    <col min="7" max="7" width="11.140625" style="43" customWidth="1"/>
    <col min="8" max="8" width="9.28125" style="43" bestFit="1" customWidth="1"/>
    <col min="9" max="9" width="12.421875" style="43" bestFit="1" customWidth="1"/>
  </cols>
  <sheetData>
    <row r="1" spans="1:9" s="85" customFormat="1" ht="55.5" customHeight="1">
      <c r="A1" s="337" t="s">
        <v>237</v>
      </c>
      <c r="B1" s="337"/>
      <c r="C1" s="337"/>
      <c r="D1" s="337"/>
      <c r="E1" s="337"/>
      <c r="F1" s="337"/>
      <c r="G1" s="337"/>
      <c r="H1" s="337"/>
      <c r="I1" s="337"/>
    </row>
    <row r="2" spans="1:9" s="85" customFormat="1" ht="15.75" customHeight="1">
      <c r="A2" s="341" t="s">
        <v>7</v>
      </c>
      <c r="B2" s="341"/>
      <c r="C2" s="341"/>
      <c r="D2" s="341"/>
      <c r="E2" s="341"/>
      <c r="F2" s="341"/>
      <c r="G2" s="341"/>
      <c r="H2" s="341"/>
      <c r="I2" s="341"/>
    </row>
    <row r="3" spans="1:9" s="76" customFormat="1" ht="56.25">
      <c r="A3" s="86" t="s">
        <v>97</v>
      </c>
      <c r="B3" s="343" t="s">
        <v>98</v>
      </c>
      <c r="C3" s="344"/>
      <c r="D3" s="87" t="s">
        <v>99</v>
      </c>
      <c r="E3" s="86" t="s">
        <v>231</v>
      </c>
      <c r="F3" s="147" t="s">
        <v>243</v>
      </c>
      <c r="G3" s="147" t="s">
        <v>244</v>
      </c>
      <c r="H3" s="147" t="s">
        <v>245</v>
      </c>
      <c r="I3" s="147" t="s">
        <v>232</v>
      </c>
    </row>
    <row r="4" spans="1:9" ht="25.5" customHeight="1">
      <c r="A4" s="61"/>
      <c r="B4" s="88"/>
      <c r="C4" s="88"/>
      <c r="D4" s="89" t="s">
        <v>46</v>
      </c>
      <c r="E4" s="188"/>
      <c r="F4" s="139"/>
      <c r="G4" s="139"/>
      <c r="H4" s="139"/>
      <c r="I4" s="163"/>
    </row>
    <row r="5" spans="1:9" ht="12.75">
      <c r="A5" s="61" t="s">
        <v>59</v>
      </c>
      <c r="B5" s="91"/>
      <c r="C5" s="91"/>
      <c r="D5" s="92" t="s">
        <v>100</v>
      </c>
      <c r="E5" s="92"/>
      <c r="F5" s="140"/>
      <c r="G5" s="141"/>
      <c r="H5" s="141"/>
      <c r="I5" s="162"/>
    </row>
    <row r="6" spans="1:9" ht="12.75">
      <c r="A6" s="61"/>
      <c r="B6" s="91" t="s">
        <v>101</v>
      </c>
      <c r="C6" s="91"/>
      <c r="D6" s="20" t="s">
        <v>102</v>
      </c>
      <c r="E6" s="92">
        <v>63884</v>
      </c>
      <c r="F6" s="239">
        <v>59489</v>
      </c>
      <c r="G6" s="141">
        <v>12190</v>
      </c>
      <c r="H6" s="141">
        <v>0</v>
      </c>
      <c r="I6" s="162">
        <f>SUM(F6:G6)</f>
        <v>71679</v>
      </c>
    </row>
    <row r="7" spans="1:9" ht="25.5">
      <c r="A7" s="61"/>
      <c r="B7" s="91" t="s">
        <v>103</v>
      </c>
      <c r="C7" s="91"/>
      <c r="D7" s="20" t="s">
        <v>104</v>
      </c>
      <c r="E7" s="92">
        <v>17249</v>
      </c>
      <c r="F7" s="239">
        <v>13087</v>
      </c>
      <c r="G7" s="141">
        <v>2682</v>
      </c>
      <c r="H7" s="141">
        <v>0</v>
      </c>
      <c r="I7" s="93">
        <f>SUM(F7:G7)</f>
        <v>15769</v>
      </c>
    </row>
    <row r="8" spans="1:9" ht="12.75">
      <c r="A8" s="61"/>
      <c r="B8" s="91" t="s">
        <v>105</v>
      </c>
      <c r="C8" s="91"/>
      <c r="D8" s="20" t="s">
        <v>106</v>
      </c>
      <c r="E8" s="92">
        <v>25287</v>
      </c>
      <c r="F8" s="239">
        <v>23983</v>
      </c>
      <c r="G8" s="141">
        <v>4257</v>
      </c>
      <c r="H8" s="141">
        <v>0</v>
      </c>
      <c r="I8" s="162">
        <f>SUM(F8:G8)</f>
        <v>28240</v>
      </c>
    </row>
    <row r="9" spans="1:9" ht="25.5">
      <c r="A9" s="61"/>
      <c r="B9" s="91" t="s">
        <v>107</v>
      </c>
      <c r="C9" s="91"/>
      <c r="D9" s="94" t="s">
        <v>108</v>
      </c>
      <c r="E9" s="196">
        <v>0</v>
      </c>
      <c r="F9" s="142"/>
      <c r="G9" s="141">
        <v>0</v>
      </c>
      <c r="H9" s="141">
        <v>0</v>
      </c>
      <c r="I9" s="162"/>
    </row>
    <row r="10" spans="1:9" ht="12.75">
      <c r="A10" s="61"/>
      <c r="B10" s="91"/>
      <c r="C10" s="91" t="s">
        <v>109</v>
      </c>
      <c r="D10" s="92" t="s">
        <v>110</v>
      </c>
      <c r="E10" s="92">
        <v>0</v>
      </c>
      <c r="F10" s="142"/>
      <c r="G10" s="141">
        <v>0</v>
      </c>
      <c r="H10" s="141">
        <v>0</v>
      </c>
      <c r="I10" s="162"/>
    </row>
    <row r="11" spans="1:9" s="98" customFormat="1" ht="30">
      <c r="A11" s="95"/>
      <c r="B11" s="96"/>
      <c r="C11" s="96"/>
      <c r="D11" s="97" t="s">
        <v>111</v>
      </c>
      <c r="E11" s="186">
        <f>SUM(E6:E10)</f>
        <v>106420</v>
      </c>
      <c r="F11" s="161">
        <f>SUM(F6:F10)</f>
        <v>96559</v>
      </c>
      <c r="G11" s="161">
        <f>SUM(G6:G10)</f>
        <v>19129</v>
      </c>
      <c r="H11" s="161">
        <v>0</v>
      </c>
      <c r="I11" s="164">
        <f>SUM(F11:H11)</f>
        <v>115688</v>
      </c>
    </row>
    <row r="12" spans="1:9" ht="25.5" customHeight="1">
      <c r="A12" s="63"/>
      <c r="B12" s="88"/>
      <c r="C12" s="88"/>
      <c r="D12" s="89" t="s">
        <v>171</v>
      </c>
      <c r="E12" s="188"/>
      <c r="F12" s="90"/>
      <c r="G12" s="90"/>
      <c r="H12" s="90"/>
      <c r="I12" s="90"/>
    </row>
    <row r="13" spans="1:9" ht="12.75">
      <c r="A13" s="63" t="s">
        <v>64</v>
      </c>
      <c r="B13" s="99"/>
      <c r="C13" s="99"/>
      <c r="D13" s="54" t="s">
        <v>112</v>
      </c>
      <c r="E13" s="54">
        <v>0</v>
      </c>
      <c r="F13" s="90">
        <v>0</v>
      </c>
      <c r="G13" s="63">
        <v>0</v>
      </c>
      <c r="H13" s="63">
        <v>0</v>
      </c>
      <c r="I13" s="63">
        <v>0</v>
      </c>
    </row>
    <row r="14" spans="1:9" ht="12.75">
      <c r="A14" s="63"/>
      <c r="B14" s="100" t="s">
        <v>113</v>
      </c>
      <c r="C14" s="100"/>
      <c r="D14" s="20" t="s">
        <v>114</v>
      </c>
      <c r="E14" s="92">
        <v>0</v>
      </c>
      <c r="F14" s="101">
        <v>0</v>
      </c>
      <c r="G14" s="93">
        <v>0</v>
      </c>
      <c r="H14" s="93">
        <v>0</v>
      </c>
      <c r="I14" s="93">
        <f>SUM(F14:H14)</f>
        <v>0</v>
      </c>
    </row>
    <row r="15" spans="1:9" ht="12.75">
      <c r="A15" s="63"/>
      <c r="B15" s="100" t="s">
        <v>115</v>
      </c>
      <c r="C15" s="100"/>
      <c r="D15" s="20" t="s">
        <v>116</v>
      </c>
      <c r="E15" s="92">
        <v>0</v>
      </c>
      <c r="F15" s="101">
        <v>0</v>
      </c>
      <c r="G15" s="93">
        <v>0</v>
      </c>
      <c r="H15" s="93">
        <v>0</v>
      </c>
      <c r="I15" s="93">
        <f>SUM(F15:H15)</f>
        <v>0</v>
      </c>
    </row>
    <row r="16" spans="1:9" ht="25.5">
      <c r="A16" s="63"/>
      <c r="B16" s="100" t="s">
        <v>117</v>
      </c>
      <c r="C16" s="99"/>
      <c r="D16" s="54" t="s">
        <v>118</v>
      </c>
      <c r="E16" s="54">
        <v>0</v>
      </c>
      <c r="F16" s="101">
        <v>0</v>
      </c>
      <c r="G16" s="93">
        <v>0</v>
      </c>
      <c r="H16" s="93">
        <v>0</v>
      </c>
      <c r="I16" s="93">
        <f>SUM(F16:H16)</f>
        <v>0</v>
      </c>
    </row>
    <row r="17" spans="1:9" ht="25.5">
      <c r="A17" s="102"/>
      <c r="B17" s="103"/>
      <c r="C17" s="103"/>
      <c r="D17" s="50" t="s">
        <v>119</v>
      </c>
      <c r="E17" s="187">
        <v>0</v>
      </c>
      <c r="F17" s="104">
        <f>SUM(F14:F16)</f>
        <v>0</v>
      </c>
      <c r="G17" s="104">
        <f>SUM(G14:G16)</f>
        <v>0</v>
      </c>
      <c r="H17" s="104">
        <f>SUM(H14:H16)</f>
        <v>0</v>
      </c>
      <c r="I17" s="104">
        <f>SUM(I14:I16)</f>
        <v>0</v>
      </c>
    </row>
    <row r="18" spans="1:9" ht="12.75">
      <c r="A18" s="102"/>
      <c r="B18" s="102"/>
      <c r="C18" s="102"/>
      <c r="D18" s="50" t="s">
        <v>120</v>
      </c>
      <c r="E18" s="187">
        <v>106420</v>
      </c>
      <c r="F18" s="105">
        <f>SUM(F11+F17)</f>
        <v>96559</v>
      </c>
      <c r="G18" s="105">
        <f>SUM(G11+G17)</f>
        <v>19129</v>
      </c>
      <c r="H18" s="143">
        <f>SUM(H11+H17)</f>
        <v>0</v>
      </c>
      <c r="I18" s="143">
        <f>SUM(I11+I17)</f>
        <v>115688</v>
      </c>
    </row>
    <row r="19" spans="1:9" ht="12.75">
      <c r="A19" s="88"/>
      <c r="B19" s="88"/>
      <c r="C19" s="88"/>
      <c r="D19" s="88"/>
      <c r="E19" s="88"/>
      <c r="F19" s="106"/>
      <c r="G19" s="88"/>
      <c r="H19" s="88"/>
      <c r="I19" s="88"/>
    </row>
    <row r="20" spans="1:5" ht="12.75">
      <c r="A20" s="345" t="s">
        <v>250</v>
      </c>
      <c r="B20" s="346"/>
      <c r="C20" s="346"/>
      <c r="D20" s="346"/>
      <c r="E20" s="184"/>
    </row>
    <row r="21" spans="6:9" ht="12.75">
      <c r="F21" s="342" t="s">
        <v>194</v>
      </c>
      <c r="G21" s="342"/>
      <c r="H21" s="342"/>
      <c r="I21" s="342"/>
    </row>
    <row r="22" spans="6:9" ht="12.75">
      <c r="F22" s="342" t="s">
        <v>0</v>
      </c>
      <c r="G22" s="342"/>
      <c r="H22" s="342"/>
      <c r="I22" s="342"/>
    </row>
  </sheetData>
  <sheetProtection/>
  <mergeCells count="6">
    <mergeCell ref="F22:I22"/>
    <mergeCell ref="A1:I1"/>
    <mergeCell ref="B3:C3"/>
    <mergeCell ref="A20:D20"/>
    <mergeCell ref="F21:I21"/>
    <mergeCell ref="A2:I2"/>
  </mergeCells>
  <printOptions headings="1"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A7" sqref="A7"/>
    </sheetView>
  </sheetViews>
  <sheetFormatPr defaultColWidth="9.140625" defaultRowHeight="12.75"/>
  <cols>
    <col min="1" max="1" width="21.57421875" style="0" bestFit="1" customWidth="1"/>
    <col min="2" max="2" width="8.57421875" style="0" bestFit="1" customWidth="1"/>
    <col min="3" max="4" width="8.140625" style="0" customWidth="1"/>
    <col min="5" max="5" width="8.57421875" style="0" customWidth="1"/>
    <col min="6" max="6" width="8.28125" style="0" customWidth="1"/>
    <col min="7" max="8" width="8.57421875" style="0" customWidth="1"/>
    <col min="9" max="10" width="8.421875" style="0" customWidth="1"/>
    <col min="11" max="11" width="8.28125" style="0" customWidth="1"/>
    <col min="12" max="12" width="8.140625" style="0" customWidth="1"/>
    <col min="13" max="13" width="8.00390625" style="0" customWidth="1"/>
  </cols>
  <sheetData>
    <row r="1" spans="1:14" ht="47.25" customHeight="1">
      <c r="A1" s="347" t="s">
        <v>236</v>
      </c>
      <c r="B1" s="347"/>
      <c r="C1" s="347"/>
      <c r="D1" s="347"/>
      <c r="E1" s="347"/>
      <c r="F1" s="347"/>
      <c r="G1" s="347"/>
      <c r="H1" s="347"/>
      <c r="I1" s="348"/>
      <c r="J1" s="348"/>
      <c r="K1" s="348"/>
      <c r="L1" s="348"/>
      <c r="M1" s="348"/>
      <c r="N1" s="348"/>
    </row>
    <row r="2" spans="1:14" ht="12.75">
      <c r="A2" s="108" t="s">
        <v>58</v>
      </c>
      <c r="B2" s="109" t="s">
        <v>121</v>
      </c>
      <c r="C2" s="109" t="s">
        <v>122</v>
      </c>
      <c r="D2" s="109" t="s">
        <v>123</v>
      </c>
      <c r="E2" s="109" t="s">
        <v>124</v>
      </c>
      <c r="F2" s="109" t="s">
        <v>125</v>
      </c>
      <c r="G2" s="109" t="s">
        <v>126</v>
      </c>
      <c r="H2" s="109" t="s">
        <v>127</v>
      </c>
      <c r="I2" s="109" t="s">
        <v>128</v>
      </c>
      <c r="J2" s="109" t="s">
        <v>129</v>
      </c>
      <c r="K2" s="109" t="s">
        <v>130</v>
      </c>
      <c r="L2" s="109" t="s">
        <v>131</v>
      </c>
      <c r="M2" s="109" t="s">
        <v>132</v>
      </c>
      <c r="N2" s="109" t="s">
        <v>133</v>
      </c>
    </row>
    <row r="3" spans="1:14" ht="21">
      <c r="A3" s="110" t="s">
        <v>134</v>
      </c>
      <c r="B3" s="111">
        <v>9378</v>
      </c>
      <c r="C3" s="111">
        <v>9379</v>
      </c>
      <c r="D3" s="111">
        <v>9378</v>
      </c>
      <c r="E3" s="269">
        <v>9379</v>
      </c>
      <c r="F3" s="31">
        <v>9378</v>
      </c>
      <c r="G3" s="269">
        <v>9379</v>
      </c>
      <c r="H3" s="269">
        <v>9378</v>
      </c>
      <c r="I3" s="31">
        <v>9379</v>
      </c>
      <c r="J3" s="30">
        <v>9910</v>
      </c>
      <c r="K3" s="269">
        <v>9378</v>
      </c>
      <c r="L3" s="269">
        <v>9379</v>
      </c>
      <c r="M3" s="269">
        <v>9379</v>
      </c>
      <c r="N3" s="112">
        <f>SUM(B3:M3)</f>
        <v>113074</v>
      </c>
    </row>
    <row r="4" spans="1:14" ht="22.5" customHeight="1">
      <c r="A4" s="113" t="s">
        <v>135</v>
      </c>
      <c r="B4" s="114">
        <f>SUM(B3)</f>
        <v>9378</v>
      </c>
      <c r="C4" s="114">
        <f aca="true" t="shared" si="0" ref="C4:N4">SUM(C3)</f>
        <v>9379</v>
      </c>
      <c r="D4" s="114">
        <f t="shared" si="0"/>
        <v>9378</v>
      </c>
      <c r="E4" s="114">
        <f t="shared" si="0"/>
        <v>9379</v>
      </c>
      <c r="F4" s="114">
        <f t="shared" si="0"/>
        <v>9378</v>
      </c>
      <c r="G4" s="114">
        <f t="shared" si="0"/>
        <v>9379</v>
      </c>
      <c r="H4" s="114">
        <f t="shared" si="0"/>
        <v>9378</v>
      </c>
      <c r="I4" s="114">
        <f t="shared" si="0"/>
        <v>9379</v>
      </c>
      <c r="J4" s="114">
        <f>SUM(J3)</f>
        <v>9910</v>
      </c>
      <c r="K4" s="114">
        <f>SUM(K3)</f>
        <v>9378</v>
      </c>
      <c r="L4" s="114">
        <f>SUM(L3)</f>
        <v>9379</v>
      </c>
      <c r="M4" s="114">
        <f>SUM(M3)</f>
        <v>9379</v>
      </c>
      <c r="N4" s="114">
        <f t="shared" si="0"/>
        <v>113074</v>
      </c>
    </row>
    <row r="6" spans="1:3" ht="12.75">
      <c r="A6" s="339" t="s">
        <v>250</v>
      </c>
      <c r="B6" s="340"/>
      <c r="C6" s="340"/>
    </row>
    <row r="7" spans="1:14" ht="15.75">
      <c r="A7" s="115"/>
      <c r="B7" s="115"/>
      <c r="C7" s="115"/>
      <c r="D7" s="115"/>
      <c r="E7" s="115"/>
      <c r="F7" s="115"/>
      <c r="I7" s="349" t="s">
        <v>194</v>
      </c>
      <c r="J7" s="349"/>
      <c r="K7" s="349"/>
      <c r="L7" s="349"/>
      <c r="M7" s="349"/>
      <c r="N7" s="349"/>
    </row>
    <row r="8" spans="1:14" ht="15.75">
      <c r="A8" s="115"/>
      <c r="B8" s="115"/>
      <c r="C8" s="115"/>
      <c r="D8" s="115"/>
      <c r="E8" s="115"/>
      <c r="F8" s="115"/>
      <c r="G8" s="115"/>
      <c r="I8" s="270" t="s">
        <v>0</v>
      </c>
      <c r="J8" s="270"/>
      <c r="K8" s="270"/>
      <c r="L8" s="270"/>
      <c r="M8" s="270"/>
      <c r="N8" s="270"/>
    </row>
    <row r="9" ht="12.75">
      <c r="A9" s="116"/>
    </row>
  </sheetData>
  <sheetProtection/>
  <mergeCells count="4">
    <mergeCell ref="A1:N1"/>
    <mergeCell ref="A6:C6"/>
    <mergeCell ref="I7:N7"/>
    <mergeCell ref="I8:N8"/>
  </mergeCells>
  <printOptions headings="1"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9.57421875" style="118" customWidth="1"/>
    <col min="2" max="2" width="10.00390625" style="118" customWidth="1"/>
    <col min="3" max="3" width="7.8515625" style="118" customWidth="1"/>
    <col min="4" max="4" width="8.7109375" style="118" customWidth="1"/>
    <col min="5" max="5" width="9.140625" style="118" customWidth="1"/>
    <col min="6" max="6" width="8.57421875" style="118" customWidth="1"/>
    <col min="7" max="7" width="10.00390625" style="118" customWidth="1"/>
    <col min="8" max="16384" width="9.140625" style="118" customWidth="1"/>
  </cols>
  <sheetData>
    <row r="1" spans="1:7" ht="41.25" customHeight="1">
      <c r="A1" s="350" t="s">
        <v>251</v>
      </c>
      <c r="B1" s="351"/>
      <c r="C1" s="351"/>
      <c r="D1" s="351"/>
      <c r="E1" s="351"/>
      <c r="F1" s="351"/>
      <c r="G1" s="352"/>
    </row>
    <row r="2" spans="1:7" ht="12.75">
      <c r="A2" s="119" t="s">
        <v>145</v>
      </c>
      <c r="B2" s="356" t="s">
        <v>233</v>
      </c>
      <c r="C2" s="353" t="s">
        <v>234</v>
      </c>
      <c r="D2" s="354"/>
      <c r="E2" s="354"/>
      <c r="F2" s="354"/>
      <c r="G2" s="355"/>
    </row>
    <row r="3" spans="1:7" ht="36">
      <c r="A3" s="120" t="s">
        <v>146</v>
      </c>
      <c r="B3" s="357"/>
      <c r="C3" s="121" t="s">
        <v>147</v>
      </c>
      <c r="D3" s="121" t="s">
        <v>148</v>
      </c>
      <c r="E3" s="121" t="s">
        <v>149</v>
      </c>
      <c r="F3" s="121" t="s">
        <v>150</v>
      </c>
      <c r="G3" s="120" t="s">
        <v>151</v>
      </c>
    </row>
    <row r="4" spans="1:7" ht="12.75">
      <c r="A4" s="122"/>
      <c r="B4" s="122"/>
      <c r="C4" s="123" t="s">
        <v>152</v>
      </c>
      <c r="D4" s="123" t="s">
        <v>152</v>
      </c>
      <c r="E4" s="123" t="s">
        <v>153</v>
      </c>
      <c r="F4" s="123" t="s">
        <v>153</v>
      </c>
      <c r="G4" s="119" t="s">
        <v>153</v>
      </c>
    </row>
    <row r="5" spans="1:7" ht="22.5">
      <c r="A5" s="124" t="s">
        <v>154</v>
      </c>
      <c r="B5" s="185">
        <v>25</v>
      </c>
      <c r="C5" s="61">
        <v>25</v>
      </c>
      <c r="D5" s="61">
        <v>0</v>
      </c>
      <c r="E5" s="63">
        <v>0</v>
      </c>
      <c r="F5" s="63">
        <v>0</v>
      </c>
      <c r="G5" s="48">
        <f>SUM(C5:F5)</f>
        <v>25</v>
      </c>
    </row>
    <row r="6" spans="1:7" ht="12.75">
      <c r="A6" s="125" t="s">
        <v>155</v>
      </c>
      <c r="B6" s="189">
        <v>25</v>
      </c>
      <c r="C6" s="50">
        <f>SUM(C5:C5)</f>
        <v>25</v>
      </c>
      <c r="D6" s="50">
        <f>SUM(D5:D5)</f>
        <v>0</v>
      </c>
      <c r="E6" s="50">
        <f>SUM(E5:E5)</f>
        <v>0</v>
      </c>
      <c r="F6" s="50">
        <f>SUM(F5:F5)</f>
        <v>0</v>
      </c>
      <c r="G6" s="50">
        <f>SUM(C6:F6)</f>
        <v>25</v>
      </c>
    </row>
    <row r="8" spans="1:4" ht="12.75">
      <c r="A8" s="339" t="s">
        <v>250</v>
      </c>
      <c r="B8" s="339"/>
      <c r="C8" s="339"/>
      <c r="D8" s="339"/>
    </row>
    <row r="9" spans="4:7" ht="12.75">
      <c r="D9" s="270" t="s">
        <v>194</v>
      </c>
      <c r="E9" s="270"/>
      <c r="F9" s="270"/>
      <c r="G9" s="270"/>
    </row>
    <row r="10" spans="4:7" ht="12.75">
      <c r="D10" s="270" t="s">
        <v>0</v>
      </c>
      <c r="E10" s="270"/>
      <c r="F10" s="270"/>
      <c r="G10" s="270"/>
    </row>
  </sheetData>
  <sheetProtection/>
  <mergeCells count="6">
    <mergeCell ref="D10:G10"/>
    <mergeCell ref="A1:G1"/>
    <mergeCell ref="C2:G2"/>
    <mergeCell ref="A8:D8"/>
    <mergeCell ref="D9:G9"/>
    <mergeCell ref="B2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30" sqref="A30"/>
    </sheetView>
  </sheetViews>
  <sheetFormatPr defaultColWidth="9.140625" defaultRowHeight="12.75"/>
  <cols>
    <col min="2" max="2" width="31.57421875" style="0" bestFit="1" customWidth="1"/>
    <col min="3" max="3" width="9.57421875" style="0" customWidth="1"/>
    <col min="4" max="4" width="11.28125" style="117" customWidth="1"/>
    <col min="5" max="5" width="11.57421875" style="117" bestFit="1" customWidth="1"/>
    <col min="6" max="6" width="9.28125" style="117" bestFit="1" customWidth="1"/>
    <col min="7" max="7" width="10.7109375" style="117" customWidth="1"/>
  </cols>
  <sheetData>
    <row r="1" spans="1:7" ht="23.25">
      <c r="A1" s="362" t="s">
        <v>46</v>
      </c>
      <c r="B1" s="359" t="s">
        <v>235</v>
      </c>
      <c r="C1" s="360"/>
      <c r="D1" s="360"/>
      <c r="E1" s="360"/>
      <c r="F1" s="360"/>
      <c r="G1" s="361"/>
    </row>
    <row r="2" spans="1:7" ht="56.25">
      <c r="A2" s="363"/>
      <c r="B2" s="206" t="s">
        <v>58</v>
      </c>
      <c r="C2" s="215" t="s">
        <v>227</v>
      </c>
      <c r="D2" s="197" t="s">
        <v>243</v>
      </c>
      <c r="E2" s="147" t="s">
        <v>244</v>
      </c>
      <c r="F2" s="198" t="s">
        <v>245</v>
      </c>
      <c r="G2" s="199" t="s">
        <v>232</v>
      </c>
    </row>
    <row r="3" spans="1:7" ht="12.75" customHeight="1">
      <c r="A3" s="363"/>
      <c r="B3" s="207" t="s">
        <v>102</v>
      </c>
      <c r="C3" s="216">
        <v>63884</v>
      </c>
      <c r="D3" s="227">
        <v>59489</v>
      </c>
      <c r="E3" s="228">
        <v>12190</v>
      </c>
      <c r="F3" s="229">
        <v>0</v>
      </c>
      <c r="G3" s="200">
        <f>SUM(D3:F3)</f>
        <v>71679</v>
      </c>
    </row>
    <row r="4" spans="1:7" ht="25.5">
      <c r="A4" s="363"/>
      <c r="B4" s="209" t="s">
        <v>249</v>
      </c>
      <c r="C4" s="216">
        <v>17249</v>
      </c>
      <c r="D4" s="227">
        <v>13087</v>
      </c>
      <c r="E4" s="228">
        <v>2682</v>
      </c>
      <c r="F4" s="229">
        <v>0</v>
      </c>
      <c r="G4" s="200">
        <f>SUM(D4:F4)</f>
        <v>15769</v>
      </c>
    </row>
    <row r="5" spans="1:7" ht="12.75">
      <c r="A5" s="363"/>
      <c r="B5" s="207" t="s">
        <v>106</v>
      </c>
      <c r="C5" s="216">
        <v>25287</v>
      </c>
      <c r="D5" s="227">
        <v>23983</v>
      </c>
      <c r="E5" s="228">
        <v>4257</v>
      </c>
      <c r="F5" s="229">
        <v>0</v>
      </c>
      <c r="G5" s="200">
        <f>SUM(D5:F5)</f>
        <v>28240</v>
      </c>
    </row>
    <row r="6" spans="1:7" ht="12.75">
      <c r="A6" s="363"/>
      <c r="B6" s="208" t="s">
        <v>108</v>
      </c>
      <c r="C6" s="217">
        <v>0</v>
      </c>
      <c r="D6" s="227"/>
      <c r="E6" s="228"/>
      <c r="F6" s="229">
        <v>0</v>
      </c>
      <c r="G6" s="200">
        <f>SUM(D6:F6)</f>
        <v>0</v>
      </c>
    </row>
    <row r="7" spans="1:7" ht="12.75">
      <c r="A7" s="363"/>
      <c r="B7" s="209" t="s">
        <v>110</v>
      </c>
      <c r="C7" s="218">
        <v>0</v>
      </c>
      <c r="D7" s="227"/>
      <c r="E7" s="228"/>
      <c r="F7" s="229">
        <v>0</v>
      </c>
      <c r="G7" s="200">
        <f>SUM(D7:F7)</f>
        <v>0</v>
      </c>
    </row>
    <row r="8" spans="1:7" ht="12.75">
      <c r="A8" s="363"/>
      <c r="B8" s="210" t="s">
        <v>137</v>
      </c>
      <c r="C8" s="219">
        <f>SUM(C3:C7)</f>
        <v>106420</v>
      </c>
      <c r="D8" s="227">
        <f>SUM(D3:D7)</f>
        <v>96559</v>
      </c>
      <c r="E8" s="228">
        <f>SUM(E3:E7)</f>
        <v>19129</v>
      </c>
      <c r="F8" s="229">
        <f>SUM(F3:F7)</f>
        <v>0</v>
      </c>
      <c r="G8" s="201">
        <f aca="true" t="shared" si="0" ref="G8:G22">SUM(D8:F8)</f>
        <v>115688</v>
      </c>
    </row>
    <row r="9" spans="1:7" ht="12.75">
      <c r="A9" s="363"/>
      <c r="B9" s="211" t="s">
        <v>112</v>
      </c>
      <c r="C9" s="220"/>
      <c r="D9" s="227"/>
      <c r="E9" s="228"/>
      <c r="F9" s="229">
        <v>0</v>
      </c>
      <c r="G9" s="200"/>
    </row>
    <row r="10" spans="1:7" ht="12.75">
      <c r="A10" s="363"/>
      <c r="B10" s="207" t="s">
        <v>114</v>
      </c>
      <c r="C10" s="216"/>
      <c r="D10" s="227">
        <v>0</v>
      </c>
      <c r="E10" s="228">
        <v>0</v>
      </c>
      <c r="F10" s="229">
        <v>0</v>
      </c>
      <c r="G10" s="200">
        <v>0</v>
      </c>
    </row>
    <row r="11" spans="1:7" ht="12.75">
      <c r="A11" s="363"/>
      <c r="B11" s="207" t="s">
        <v>116</v>
      </c>
      <c r="C11" s="216"/>
      <c r="D11" s="227"/>
      <c r="E11" s="228"/>
      <c r="F11" s="229">
        <v>0</v>
      </c>
      <c r="G11" s="200"/>
    </row>
    <row r="12" spans="1:7" ht="12.75">
      <c r="A12" s="363"/>
      <c r="B12" s="211" t="s">
        <v>118</v>
      </c>
      <c r="C12" s="220"/>
      <c r="D12" s="227"/>
      <c r="E12" s="228"/>
      <c r="F12" s="229">
        <v>0</v>
      </c>
      <c r="G12" s="200"/>
    </row>
    <row r="13" spans="1:7" ht="12.75">
      <c r="A13" s="363"/>
      <c r="B13" s="210" t="s">
        <v>1</v>
      </c>
      <c r="C13" s="219"/>
      <c r="D13" s="230">
        <v>0</v>
      </c>
      <c r="E13" s="231">
        <v>0</v>
      </c>
      <c r="F13" s="232">
        <v>0</v>
      </c>
      <c r="G13" s="201">
        <f t="shared" si="0"/>
        <v>0</v>
      </c>
    </row>
    <row r="14" spans="1:7" ht="15">
      <c r="A14" s="363"/>
      <c r="B14" s="212" t="s">
        <v>138</v>
      </c>
      <c r="C14" s="221">
        <v>106420</v>
      </c>
      <c r="D14" s="224">
        <f>SUM(D8+D13)</f>
        <v>96559</v>
      </c>
      <c r="E14" s="225">
        <f>E8+E13</f>
        <v>19129</v>
      </c>
      <c r="F14" s="226">
        <f>F8+F13</f>
        <v>0</v>
      </c>
      <c r="G14" s="202">
        <f t="shared" si="0"/>
        <v>115688</v>
      </c>
    </row>
    <row r="15" spans="1:7" ht="25.5">
      <c r="A15" s="363"/>
      <c r="B15" s="211" t="s">
        <v>61</v>
      </c>
      <c r="C15" s="220">
        <v>0</v>
      </c>
      <c r="D15" s="233"/>
      <c r="E15" s="234"/>
      <c r="F15" s="235">
        <v>0</v>
      </c>
      <c r="G15" s="203">
        <f t="shared" si="0"/>
        <v>0</v>
      </c>
    </row>
    <row r="16" spans="1:7" ht="25.5">
      <c r="A16" s="363"/>
      <c r="B16" s="211" t="s">
        <v>66</v>
      </c>
      <c r="C16" s="220">
        <v>0</v>
      </c>
      <c r="D16" s="233"/>
      <c r="E16" s="234"/>
      <c r="F16" s="235">
        <v>0</v>
      </c>
      <c r="G16" s="203">
        <f t="shared" si="0"/>
        <v>0</v>
      </c>
    </row>
    <row r="17" spans="1:7" ht="12.75">
      <c r="A17" s="363"/>
      <c r="B17" s="211" t="s">
        <v>71</v>
      </c>
      <c r="C17" s="220">
        <v>0</v>
      </c>
      <c r="D17" s="233"/>
      <c r="E17" s="234"/>
      <c r="F17" s="235">
        <v>0</v>
      </c>
      <c r="G17" s="203">
        <f t="shared" si="0"/>
        <v>0</v>
      </c>
    </row>
    <row r="18" spans="1:7" ht="12.75">
      <c r="A18" s="363"/>
      <c r="B18" s="211" t="s">
        <v>77</v>
      </c>
      <c r="C18" s="220">
        <v>2631</v>
      </c>
      <c r="D18" s="233">
        <v>2542</v>
      </c>
      <c r="E18" s="234">
        <v>72</v>
      </c>
      <c r="F18" s="235"/>
      <c r="G18" s="203">
        <f t="shared" si="0"/>
        <v>2614</v>
      </c>
    </row>
    <row r="19" spans="1:7" ht="12.75">
      <c r="A19" s="363"/>
      <c r="B19" s="211" t="s">
        <v>139</v>
      </c>
      <c r="C19" s="220"/>
      <c r="D19" s="233"/>
      <c r="E19" s="234"/>
      <c r="F19" s="235">
        <v>0</v>
      </c>
      <c r="G19" s="203">
        <f t="shared" si="0"/>
        <v>0</v>
      </c>
    </row>
    <row r="20" spans="1:7" ht="12.75">
      <c r="A20" s="363"/>
      <c r="B20" s="211" t="s">
        <v>84</v>
      </c>
      <c r="C20" s="220"/>
      <c r="D20" s="233"/>
      <c r="E20" s="234"/>
      <c r="F20" s="235">
        <v>0</v>
      </c>
      <c r="G20" s="203">
        <f t="shared" si="0"/>
        <v>0</v>
      </c>
    </row>
    <row r="21" spans="1:7" ht="25.5">
      <c r="A21" s="363"/>
      <c r="B21" s="211" t="s">
        <v>140</v>
      </c>
      <c r="C21" s="220"/>
      <c r="D21" s="233"/>
      <c r="E21" s="234">
        <v>0</v>
      </c>
      <c r="F21" s="235">
        <v>0</v>
      </c>
      <c r="G21" s="203">
        <f t="shared" si="0"/>
        <v>0</v>
      </c>
    </row>
    <row r="22" spans="1:7" ht="12.75">
      <c r="A22" s="363"/>
      <c r="B22" s="211" t="s">
        <v>89</v>
      </c>
      <c r="C22" s="220"/>
      <c r="D22" s="233"/>
      <c r="E22" s="234"/>
      <c r="F22" s="235">
        <v>0</v>
      </c>
      <c r="G22" s="203">
        <f t="shared" si="0"/>
        <v>0</v>
      </c>
    </row>
    <row r="23" spans="1:7" ht="15">
      <c r="A23" s="363"/>
      <c r="B23" s="212" t="s">
        <v>141</v>
      </c>
      <c r="C23" s="221">
        <v>2631</v>
      </c>
      <c r="D23" s="224">
        <f>SUM(D15:D22)</f>
        <v>2542</v>
      </c>
      <c r="E23" s="224">
        <f>SUM(E15:E22)</f>
        <v>72</v>
      </c>
      <c r="F23" s="224">
        <f>SUM(F15:F22)</f>
        <v>0</v>
      </c>
      <c r="G23" s="224">
        <f>SUM(G15:G22)</f>
        <v>2614</v>
      </c>
    </row>
    <row r="24" spans="1:7" ht="12.75">
      <c r="A24" s="363"/>
      <c r="B24" s="213" t="s">
        <v>136</v>
      </c>
      <c r="C24" s="222">
        <v>103789</v>
      </c>
      <c r="D24" s="236">
        <f>D14-D23</f>
        <v>94017</v>
      </c>
      <c r="E24" s="237">
        <f>E14-E23</f>
        <v>19057</v>
      </c>
      <c r="F24" s="238">
        <f>F14-F23</f>
        <v>0</v>
      </c>
      <c r="G24" s="204">
        <f>G14-G23</f>
        <v>113074</v>
      </c>
    </row>
    <row r="25" spans="1:7" ht="12.75">
      <c r="A25" s="363"/>
      <c r="B25" s="214" t="s">
        <v>142</v>
      </c>
      <c r="C25" s="223">
        <v>93221</v>
      </c>
      <c r="D25" s="233">
        <v>92773</v>
      </c>
      <c r="E25" s="234">
        <v>13163</v>
      </c>
      <c r="F25" s="235">
        <v>0</v>
      </c>
      <c r="G25" s="205">
        <f>SUM(D25:F25)</f>
        <v>105936</v>
      </c>
    </row>
    <row r="26" spans="1:7" ht="12.75">
      <c r="A26" s="363"/>
      <c r="B26" s="214" t="s">
        <v>143</v>
      </c>
      <c r="C26" s="223">
        <v>10568</v>
      </c>
      <c r="D26" s="233">
        <v>1244</v>
      </c>
      <c r="E26" s="234">
        <v>5894</v>
      </c>
      <c r="F26" s="235">
        <f>(F24-F25)</f>
        <v>0</v>
      </c>
      <c r="G26" s="205">
        <f>(G24-G25)</f>
        <v>7138</v>
      </c>
    </row>
    <row r="27" spans="1:7" ht="12.75">
      <c r="A27" s="363"/>
      <c r="B27" s="213" t="s">
        <v>144</v>
      </c>
      <c r="C27" s="222">
        <v>106420</v>
      </c>
      <c r="D27" s="236">
        <f>D23+D24</f>
        <v>96559</v>
      </c>
      <c r="E27" s="237">
        <f>E23+E24</f>
        <v>19129</v>
      </c>
      <c r="F27" s="238">
        <f>F23+F24</f>
        <v>0</v>
      </c>
      <c r="G27" s="204">
        <f>G23+G24</f>
        <v>115688</v>
      </c>
    </row>
    <row r="29" spans="1:4" ht="12.75">
      <c r="A29" s="339" t="s">
        <v>250</v>
      </c>
      <c r="B29" s="340"/>
      <c r="C29" s="340"/>
      <c r="D29" s="340"/>
    </row>
    <row r="31" spans="5:7" ht="12.75">
      <c r="E31" s="358" t="s">
        <v>194</v>
      </c>
      <c r="F31" s="358"/>
      <c r="G31" s="358"/>
    </row>
    <row r="32" spans="5:7" ht="12.75">
      <c r="E32" s="358" t="s">
        <v>0</v>
      </c>
      <c r="F32" s="358"/>
      <c r="G32" s="358"/>
    </row>
  </sheetData>
  <sheetProtection/>
  <mergeCells count="5">
    <mergeCell ref="E32:G32"/>
    <mergeCell ref="B1:G1"/>
    <mergeCell ref="A1:A27"/>
    <mergeCell ref="A29:D29"/>
    <mergeCell ref="E31:G31"/>
  </mergeCells>
  <printOptions headings="1"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Felhasznalo</cp:lastModifiedBy>
  <cp:lastPrinted>2017-01-16T14:35:35Z</cp:lastPrinted>
  <dcterms:created xsi:type="dcterms:W3CDTF">2005-02-03T09:30:35Z</dcterms:created>
  <dcterms:modified xsi:type="dcterms:W3CDTF">2022-05-31T13:29:30Z</dcterms:modified>
  <cp:category/>
  <cp:version/>
  <cp:contentType/>
  <cp:contentStatus/>
</cp:coreProperties>
</file>