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tabRatio="618" activeTab="0"/>
  </bookViews>
  <sheets>
    <sheet name="Előterjesztés" sheetId="1" r:id="rId1"/>
    <sheet name="Bevétel" sheetId="2" r:id="rId2"/>
    <sheet name="Kiadás" sheetId="3" r:id="rId3"/>
    <sheet name="létszám" sheetId="4" r:id="rId4"/>
    <sheet name="Finanszírozás" sheetId="5" r:id="rId5"/>
  </sheets>
  <definedNames/>
  <calcPr fullCalcOnLoad="1"/>
</workbook>
</file>

<file path=xl/sharedStrings.xml><?xml version="1.0" encoding="utf-8"?>
<sst xmlns="http://schemas.openxmlformats.org/spreadsheetml/2006/main" count="181" uniqueCount="120">
  <si>
    <t>intézményvezető</t>
  </si>
  <si>
    <t>Felhalmozási kiadás</t>
  </si>
  <si>
    <t>BEVÉTEL</t>
  </si>
  <si>
    <t>KIADÁS</t>
  </si>
  <si>
    <t>Kondorosi Többsincs Óvoda és Bölcsőde</t>
  </si>
  <si>
    <t>Jogc.cs.sz.</t>
  </si>
  <si>
    <t>Előir.csop.sz.</t>
  </si>
  <si>
    <t>Megnevezés</t>
  </si>
  <si>
    <t>I.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</si>
  <si>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</si>
  <si>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</si>
  <si>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</si>
  <si>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</si>
  <si>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II.</t>
  </si>
  <si>
    <t>B2</t>
  </si>
  <si>
    <t>Felhalmozási célú támogatások államháztartáson belülről</t>
  </si>
  <si>
    <t>B25</t>
  </si>
  <si>
    <t>Egyéb felhalmozási célú támogatások bevételei államháztartáson belülről</t>
  </si>
  <si>
    <t>III.</t>
  </si>
  <si>
    <t>B3</t>
  </si>
  <si>
    <t>Közhatalmi bevételek</t>
  </si>
  <si>
    <t>B36</t>
  </si>
  <si>
    <t>Egyéb közhatalmi bevételek</t>
  </si>
  <si>
    <t>Igazgatási szolgáltatási díjak</t>
  </si>
  <si>
    <t>IV.</t>
  </si>
  <si>
    <t>B4</t>
  </si>
  <si>
    <t>Működési bevételek</t>
  </si>
  <si>
    <t>B408</t>
  </si>
  <si>
    <t>Ebből kamatbevételek</t>
  </si>
  <si>
    <t>B410</t>
  </si>
  <si>
    <t>Egyéb működési bevételek</t>
  </si>
  <si>
    <t>VI.</t>
  </si>
  <si>
    <t>B6</t>
  </si>
  <si>
    <t>Működési célú átvett pénzeszközök</t>
  </si>
  <si>
    <t>B63</t>
  </si>
  <si>
    <t>Egyéb működési célú átvett pénzeszközök</t>
  </si>
  <si>
    <t>VIII.</t>
  </si>
  <si>
    <t>B8</t>
  </si>
  <si>
    <t>Finanszírozási bevételek</t>
  </si>
  <si>
    <t>B8131</t>
  </si>
  <si>
    <t>Előző év költségvetési maradványának igénybevétele</t>
  </si>
  <si>
    <t>IX.</t>
  </si>
  <si>
    <t>INTÉZMÉNYFINANSZÍROZÁS</t>
  </si>
  <si>
    <t>Ebből: állami bevétel</t>
  </si>
  <si>
    <t>Ebből: önkormányzati hozzájárulás</t>
  </si>
  <si>
    <t>BEVÉTELEK ÖSSZESEN:</t>
  </si>
  <si>
    <t>Jogcím csop.  sz.</t>
  </si>
  <si>
    <t>Előir.  csop.sz</t>
  </si>
  <si>
    <t>Cím, alcím, jogcím</t>
  </si>
  <si>
    <t>Működési kiadások</t>
  </si>
  <si>
    <t>K1</t>
  </si>
  <si>
    <t>Személyi kiadások</t>
  </si>
  <si>
    <t>K2</t>
  </si>
  <si>
    <t>Munkaadókat terhelő járulékok és szociális hozzájárulási adó</t>
  </si>
  <si>
    <t>K3</t>
  </si>
  <si>
    <t>Dologi kiadások</t>
  </si>
  <si>
    <t>K5</t>
  </si>
  <si>
    <t>Egyéb működési célú kiadások</t>
  </si>
  <si>
    <t>K512</t>
  </si>
  <si>
    <t>Ebből tartalékok</t>
  </si>
  <si>
    <t>Működési kiadások összesen</t>
  </si>
  <si>
    <t>Felhalmozási kiadások</t>
  </si>
  <si>
    <t>K6</t>
  </si>
  <si>
    <t>Beruházások</t>
  </si>
  <si>
    <t>K7</t>
  </si>
  <si>
    <t>Felújítások</t>
  </si>
  <si>
    <t>K8</t>
  </si>
  <si>
    <t>Egyéb felhalmozási célú kiadások</t>
  </si>
  <si>
    <t>Felhalmozási kiadások összesen</t>
  </si>
  <si>
    <t>Mindösszesen</t>
  </si>
  <si>
    <t>Finanszírozás</t>
  </si>
  <si>
    <t>Műk.kiadás összesen</t>
  </si>
  <si>
    <t>Kiadás mindösszesen</t>
  </si>
  <si>
    <t>Felhalmozási bevételek</t>
  </si>
  <si>
    <t>Felhalmozási célú átvett pénzeszközök</t>
  </si>
  <si>
    <t>Bevétel összesen</t>
  </si>
  <si>
    <t>Normatív támogatás</t>
  </si>
  <si>
    <t>Önkormányzati támogatás</t>
  </si>
  <si>
    <t>BEVÉTELEK MINDÖSSZESEN</t>
  </si>
  <si>
    <t xml:space="preserve">Költségvetési szerv </t>
  </si>
  <si>
    <t>Megnevezése</t>
  </si>
  <si>
    <t>telj.mi.</t>
  </si>
  <si>
    <t>rész.m.i</t>
  </si>
  <si>
    <t>Közh., Közc., egyéb</t>
  </si>
  <si>
    <t>prémium év</t>
  </si>
  <si>
    <t>össz.</t>
  </si>
  <si>
    <t>fogl./fő/</t>
  </si>
  <si>
    <t>létsz./fő</t>
  </si>
  <si>
    <t xml:space="preserve">Kondorosi Többsincs Óvoda és Bölcsőde  </t>
  </si>
  <si>
    <t>Összesen:</t>
  </si>
  <si>
    <t xml:space="preserve">Kondorosi Többsincs Óvoda és Bölcsőde </t>
  </si>
  <si>
    <t>Horcsák István</t>
  </si>
  <si>
    <t>2017. évi eredeti ei. Összesen</t>
  </si>
  <si>
    <t>2017. évi   előirányazat</t>
  </si>
  <si>
    <t>Finanszírozás 2017.</t>
  </si>
  <si>
    <t>KONDOROSI TÖBBSINCS ÓVODA ÉS BÖLCSŐDE 2017. ÉVI KÖLTSÉGVETÉSE</t>
  </si>
  <si>
    <t>2017. Kötelező feladat tv. szerint eredeti ei.</t>
  </si>
  <si>
    <t>2017. Kötelező feladat önk. döntés ért. eredeti ei.</t>
  </si>
  <si>
    <t>2017. Önként váll. feladat eredeti ei.</t>
  </si>
  <si>
    <t>Munkaadókat terhelő járulékok és szociális hozzájárulási adó 22%</t>
  </si>
  <si>
    <t>KONDOROSI TÖBBSINCS ÓVODA ÉS BÖLCSŐDE  2017. ÉVI KÖLTSÉGVETÉSE -  LÉTSZÁM</t>
  </si>
  <si>
    <t>Előző évi költségvetési maradvány igénybevétele</t>
  </si>
  <si>
    <t>Teljesítés %-a</t>
  </si>
  <si>
    <t>2017. módosított előirányzat Kötelező feladat tv. Szerint</t>
  </si>
  <si>
    <t xml:space="preserve">2017. módosított előirányzat Kötelező feladat önk. döntés ért. </t>
  </si>
  <si>
    <t>2017. módosított előirányzat Önként váll. Feladat</t>
  </si>
  <si>
    <t>2017. évi módosított előirányz. Összesen</t>
  </si>
  <si>
    <t>2017. éves teljesítés Kötelező feladat tv. Szerint</t>
  </si>
  <si>
    <t xml:space="preserve">2017. éves teljesítés Kötelező feladat önk. döntés ért. </t>
  </si>
  <si>
    <t>2017. éves teljesítés Önként váll. Feladat</t>
  </si>
  <si>
    <t>2017. éves teljesítés Összesen</t>
  </si>
  <si>
    <t>2017. évi éves módosított előirányz. Összesen</t>
  </si>
  <si>
    <t>2017. éves teljesítés</t>
  </si>
  <si>
    <t>2017.évi módosított előirányzat Kötelező feladat tv. Szerint</t>
  </si>
  <si>
    <t>2017. módosított előirányzat Kötelező feladat önk. döntés ért.</t>
  </si>
  <si>
    <t>2017. módosított ei. Önként váll. Feladat</t>
  </si>
  <si>
    <t>2017. évi módosított előirányzat Összesen</t>
  </si>
  <si>
    <t>2017. éves teljesítés Kötelező feladat önk. döntés ért.</t>
  </si>
  <si>
    <t>2017. évi éves teljesítés Összesen</t>
  </si>
  <si>
    <t>Kondoros, 2018. május 08.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</si>
</sst>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AUD&quot;;\-#,##0&quot;AUD&quot;"/>
    <numFmt numFmtId="165" formatCode="#,##0&quot;AUD&quot;;[Red]\-#,##0&quot;AUD&quot;"/>
    <numFmt numFmtId="166" formatCode="#,##0.00&quot;AUD&quot;;\-#,##0.00&quot;AUD&quot;"/>
    <numFmt numFmtId="167" formatCode="#,##0.00&quot;AUD&quot;;[Red]\-#,##0.00&quot;AUD&quot;"/>
    <numFmt numFmtId="168" formatCode="_-* #,##0&quot;AUD&quot;_-;\-* #,##0&quot;AUD&quot;_-;_-* &quot;-&quot;&quot;AUD&quot;_-;_-@_-"/>
    <numFmt numFmtId="169" formatCode="_-* #,##0_A_U_D_-;\-* #,##0_A_U_D_-;_-* &quot;-&quot;_A_U_D_-;_-@_-"/>
    <numFmt numFmtId="170" formatCode="_-* #,##0.00&quot;AUD&quot;_-;\-* #,##0.00&quot;AUD&quot;_-;_-* &quot;-&quot;??&quot;AUD&quot;_-;_-@_-"/>
    <numFmt numFmtId="171" formatCode="_-* #,##0.00_A_U_D_-;\-* #,##0.00_A_U_D_-;_-* &quot;-&quot;??_A_U_D_-;_-@_-"/>
    <numFmt numFmtId="172" formatCode="[$-40E]yyyy\.\ mmmm\ d\."/>
    <numFmt numFmtId="173" formatCode="m\.\ d\.;@"/>
    <numFmt numFmtId="174" formatCode="#,##0.0"/>
    <numFmt numFmtId="175" formatCode="#,##0.00\ [$€-1];[Red]\-#,##0.00\ [$€-1]"/>
    <numFmt numFmtId="176" formatCode="#,##0_ ;[Red]\-#,##0\ "/>
    <numFmt numFmtId="177" formatCode="_-* #,##0\ _F_t_-;\-* #,##0\ _F_t_-;_-* &quot;-&quot;??\ _F_t_-;_-@_-"/>
    <numFmt numFmtId="178" formatCode="#,##0.00_ ;[Red]\-#,##0.00\ "/>
    <numFmt numFmtId="179" formatCode="#,##0\ [$€-1];[Red]\-#,##0\ [$€-1]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-40E]yy/\ mmmm;@"/>
    <numFmt numFmtId="184" formatCode="[$-40E]mmmmm\.;@"/>
    <numFmt numFmtId="185" formatCode="[$-40E]mmm/\ d\.;@"/>
    <numFmt numFmtId="186" formatCode="_-* #,##0.0\ _F_t_-;\-* #,##0.0\ _F_t_-;_-* &quot;-&quot;??\ _F_t_-;_-@_-"/>
    <numFmt numFmtId="187" formatCode="[$€-2]\ #\ ##,000_);[Red]\([$€-2]\ #\ ##,000\)"/>
    <numFmt numFmtId="188" formatCode="mmm/yyyy"/>
    <numFmt numFmtId="189" formatCode="#,##0_ ;\-#,##0\ "/>
  </numFmts>
  <fonts count="7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sz val="10"/>
      <color indexed="10"/>
      <name val="Arial"/>
      <family val="0"/>
    </font>
    <font>
      <b/>
      <sz val="12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6"/>
      <color indexed="10"/>
      <name val="Arial"/>
      <family val="2"/>
    </font>
    <font>
      <b/>
      <sz val="8"/>
      <color indexed="10"/>
      <name val="Times New Roman"/>
      <family val="1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6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Times New Roman"/>
      <family val="1"/>
    </font>
    <font>
      <b/>
      <sz val="7"/>
      <color rgb="FFFF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177" fontId="9" fillId="33" borderId="10" xfId="4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4" fillId="33" borderId="10" xfId="4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3" fontId="13" fillId="33" borderId="1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3" fontId="6" fillId="33" borderId="11" xfId="0" applyNumberFormat="1" applyFont="1" applyFill="1" applyBorder="1" applyAlignment="1">
      <alignment vertical="center" wrapText="1"/>
    </xf>
    <xf numFmtId="177" fontId="0" fillId="0" borderId="10" xfId="4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16" fontId="0" fillId="0" borderId="10" xfId="0" applyNumberFormat="1" applyFont="1" applyBorder="1" applyAlignment="1">
      <alignment vertical="center" wrapText="1"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3" fontId="0" fillId="0" borderId="10" xfId="4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3" fontId="0" fillId="33" borderId="10" xfId="40" applyNumberFormat="1" applyFont="1" applyFill="1" applyBorder="1" applyAlignment="1">
      <alignment vertical="center"/>
    </xf>
    <xf numFmtId="3" fontId="4" fillId="33" borderId="10" xfId="40" applyNumberFormat="1" applyFont="1" applyFill="1" applyBorder="1" applyAlignment="1">
      <alignment vertical="center"/>
    </xf>
    <xf numFmtId="177" fontId="0" fillId="0" borderId="0" xfId="40" applyNumberFormat="1" applyFont="1" applyAlignment="1">
      <alignment vertical="center"/>
    </xf>
    <xf numFmtId="177" fontId="0" fillId="0" borderId="0" xfId="40" applyNumberFormat="1" applyFont="1" applyAlignment="1">
      <alignment vertical="center"/>
    </xf>
    <xf numFmtId="3" fontId="0" fillId="0" borderId="0" xfId="40" applyNumberFormat="1" applyFont="1" applyAlignment="1">
      <alignment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6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177" fontId="0" fillId="0" borderId="10" xfId="40" applyNumberFormat="1" applyFont="1" applyFill="1" applyBorder="1" applyAlignment="1">
      <alignment horizontal="right" vertical="center"/>
    </xf>
    <xf numFmtId="177" fontId="0" fillId="0" borderId="10" xfId="4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40" applyNumberFormat="1" applyFont="1" applyBorder="1" applyAlignment="1">
      <alignment horizontal="right" vertical="center"/>
    </xf>
    <xf numFmtId="3" fontId="4" fillId="33" borderId="10" xfId="40" applyNumberFormat="1" applyFont="1" applyFill="1" applyBorder="1" applyAlignment="1">
      <alignment horizontal="right" vertical="center"/>
    </xf>
    <xf numFmtId="177" fontId="9" fillId="33" borderId="10" xfId="40" applyNumberFormat="1" applyFont="1" applyFill="1" applyBorder="1" applyAlignment="1">
      <alignment horizontal="center" vertical="center" wrapText="1"/>
    </xf>
    <xf numFmtId="3" fontId="13" fillId="33" borderId="10" xfId="4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justify"/>
    </xf>
    <xf numFmtId="3" fontId="0" fillId="0" borderId="10" xfId="40" applyNumberFormat="1" applyFont="1" applyFill="1" applyBorder="1" applyAlignment="1">
      <alignment vertical="justify"/>
    </xf>
    <xf numFmtId="177" fontId="9" fillId="33" borderId="12" xfId="40" applyNumberFormat="1" applyFont="1" applyFill="1" applyBorder="1" applyAlignment="1">
      <alignment horizontal="center" vertical="center" wrapText="1"/>
    </xf>
    <xf numFmtId="177" fontId="9" fillId="33" borderId="13" xfId="40" applyNumberFormat="1" applyFont="1" applyFill="1" applyBorder="1" applyAlignment="1">
      <alignment horizontal="center" vertical="center" wrapText="1"/>
    </xf>
    <xf numFmtId="3" fontId="18" fillId="33" borderId="12" xfId="40" applyNumberFormat="1" applyFont="1" applyFill="1" applyBorder="1" applyAlignment="1">
      <alignment/>
    </xf>
    <xf numFmtId="3" fontId="18" fillId="33" borderId="14" xfId="40" applyNumberFormat="1" applyFont="1" applyFill="1" applyBorder="1" applyAlignment="1">
      <alignment/>
    </xf>
    <xf numFmtId="3" fontId="7" fillId="0" borderId="14" xfId="40" applyNumberFormat="1" applyFont="1" applyBorder="1" applyAlignment="1">
      <alignment/>
    </xf>
    <xf numFmtId="3" fontId="6" fillId="0" borderId="14" xfId="40" applyNumberFormat="1" applyFont="1" applyBorder="1" applyAlignment="1">
      <alignment/>
    </xf>
    <xf numFmtId="3" fontId="7" fillId="0" borderId="14" xfId="40" applyNumberFormat="1" applyFont="1" applyFill="1" applyBorder="1" applyAlignment="1">
      <alignment/>
    </xf>
    <xf numFmtId="3" fontId="7" fillId="33" borderId="12" xfId="40" applyNumberFormat="1" applyFont="1" applyFill="1" applyBorder="1" applyAlignment="1">
      <alignment/>
    </xf>
    <xf numFmtId="3" fontId="7" fillId="33" borderId="14" xfId="40" applyNumberFormat="1" applyFont="1" applyFill="1" applyBorder="1" applyAlignment="1">
      <alignment/>
    </xf>
    <xf numFmtId="189" fontId="0" fillId="0" borderId="10" xfId="40" applyNumberFormat="1" applyFont="1" applyBorder="1" applyAlignment="1">
      <alignment horizontal="right" vertical="center"/>
    </xf>
    <xf numFmtId="177" fontId="19" fillId="33" borderId="10" xfId="4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/>
    </xf>
    <xf numFmtId="177" fontId="20" fillId="33" borderId="10" xfId="40" applyNumberFormat="1" applyFont="1" applyFill="1" applyBorder="1" applyAlignment="1">
      <alignment horizontal="center" vertical="center" wrapText="1"/>
    </xf>
    <xf numFmtId="3" fontId="7" fillId="0" borderId="15" xfId="40" applyNumberFormat="1" applyFont="1" applyFill="1" applyBorder="1" applyAlignment="1">
      <alignment/>
    </xf>
    <xf numFmtId="177" fontId="68" fillId="33" borderId="12" xfId="40" applyNumberFormat="1" applyFont="1" applyFill="1" applyBorder="1" applyAlignment="1">
      <alignment horizontal="center" vertical="center" wrapText="1"/>
    </xf>
    <xf numFmtId="177" fontId="68" fillId="33" borderId="10" xfId="40" applyNumberFormat="1" applyFont="1" applyFill="1" applyBorder="1" applyAlignment="1">
      <alignment horizontal="center" vertical="center" wrapText="1"/>
    </xf>
    <xf numFmtId="0" fontId="69" fillId="0" borderId="12" xfId="0" applyFont="1" applyBorder="1" applyAlignment="1">
      <alignment/>
    </xf>
    <xf numFmtId="0" fontId="69" fillId="0" borderId="10" xfId="0" applyFont="1" applyBorder="1" applyAlignment="1">
      <alignment/>
    </xf>
    <xf numFmtId="0" fontId="69" fillId="34" borderId="12" xfId="0" applyFont="1" applyFill="1" applyBorder="1" applyAlignment="1">
      <alignment/>
    </xf>
    <xf numFmtId="0" fontId="69" fillId="34" borderId="10" xfId="0" applyFont="1" applyFill="1" applyBorder="1" applyAlignment="1">
      <alignment/>
    </xf>
    <xf numFmtId="0" fontId="5" fillId="0" borderId="10" xfId="56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13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7" fontId="20" fillId="33" borderId="14" xfId="4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3" fontId="1" fillId="0" borderId="10" xfId="0" applyNumberFormat="1" applyFont="1" applyBorder="1" applyAlignment="1">
      <alignment vertical="center"/>
    </xf>
    <xf numFmtId="173" fontId="9" fillId="33" borderId="10" xfId="0" applyNumberFormat="1" applyFont="1" applyFill="1" applyBorder="1" applyAlignment="1">
      <alignment vertical="center"/>
    </xf>
    <xf numFmtId="173" fontId="1" fillId="0" borderId="10" xfId="0" applyNumberFormat="1" applyFont="1" applyFill="1" applyBorder="1" applyAlignment="1">
      <alignment vertical="center"/>
    </xf>
    <xf numFmtId="173" fontId="1" fillId="0" borderId="10" xfId="0" applyNumberFormat="1" applyFont="1" applyBorder="1" applyAlignment="1">
      <alignment/>
    </xf>
    <xf numFmtId="173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177" fontId="70" fillId="33" borderId="10" xfId="40" applyNumberFormat="1" applyFont="1" applyFill="1" applyBorder="1" applyAlignment="1">
      <alignment horizontal="center" vertical="center" wrapText="1"/>
    </xf>
    <xf numFmtId="0" fontId="71" fillId="34" borderId="10" xfId="0" applyFont="1" applyFill="1" applyBorder="1" applyAlignment="1">
      <alignment/>
    </xf>
    <xf numFmtId="0" fontId="69" fillId="0" borderId="10" xfId="0" applyFont="1" applyBorder="1" applyAlignment="1">
      <alignment vertical="center"/>
    </xf>
    <xf numFmtId="0" fontId="21" fillId="33" borderId="10" xfId="0" applyFont="1" applyFill="1" applyBorder="1" applyAlignment="1">
      <alignment horizontal="left" vertical="center" textRotation="90" wrapText="1" shrinkToFit="1"/>
    </xf>
    <xf numFmtId="0" fontId="22" fillId="33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49" fontId="9" fillId="33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0" fontId="25" fillId="34" borderId="10" xfId="0" applyFont="1" applyFill="1" applyBorder="1" applyAlignment="1">
      <alignment vertical="center"/>
    </xf>
    <xf numFmtId="177" fontId="72" fillId="33" borderId="10" xfId="40" applyNumberFormat="1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177" fontId="70" fillId="33" borderId="11" xfId="40" applyNumberFormat="1" applyFont="1" applyFill="1" applyBorder="1" applyAlignment="1">
      <alignment horizontal="center" vertical="center" wrapText="1"/>
    </xf>
    <xf numFmtId="177" fontId="68" fillId="33" borderId="13" xfId="40" applyNumberFormat="1" applyFont="1" applyFill="1" applyBorder="1" applyAlignment="1">
      <alignment horizontal="center" vertical="center" wrapText="1"/>
    </xf>
    <xf numFmtId="177" fontId="73" fillId="33" borderId="12" xfId="4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69" fillId="0" borderId="12" xfId="0" applyNumberFormat="1" applyFont="1" applyBorder="1" applyAlignment="1">
      <alignment/>
    </xf>
    <xf numFmtId="3" fontId="69" fillId="0" borderId="10" xfId="0" applyNumberFormat="1" applyFont="1" applyBorder="1" applyAlignment="1">
      <alignment/>
    </xf>
    <xf numFmtId="3" fontId="69" fillId="0" borderId="11" xfId="0" applyNumberFormat="1" applyFont="1" applyBorder="1" applyAlignment="1">
      <alignment/>
    </xf>
    <xf numFmtId="3" fontId="69" fillId="0" borderId="13" xfId="0" applyNumberFormat="1" applyFont="1" applyBorder="1" applyAlignment="1">
      <alignment/>
    </xf>
    <xf numFmtId="3" fontId="0" fillId="34" borderId="12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69" fillId="34" borderId="12" xfId="0" applyNumberFormat="1" applyFont="1" applyFill="1" applyBorder="1" applyAlignment="1">
      <alignment/>
    </xf>
    <xf numFmtId="3" fontId="69" fillId="34" borderId="10" xfId="0" applyNumberFormat="1" applyFont="1" applyFill="1" applyBorder="1" applyAlignment="1">
      <alignment/>
    </xf>
    <xf numFmtId="3" fontId="69" fillId="34" borderId="11" xfId="0" applyNumberFormat="1" applyFont="1" applyFill="1" applyBorder="1" applyAlignment="1">
      <alignment/>
    </xf>
    <xf numFmtId="177" fontId="19" fillId="33" borderId="11" xfId="4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34" borderId="15" xfId="0" applyNumberFormat="1" applyFill="1" applyBorder="1" applyAlignment="1">
      <alignment/>
    </xf>
    <xf numFmtId="3" fontId="27" fillId="0" borderId="12" xfId="40" applyNumberFormat="1" applyFont="1" applyBorder="1" applyAlignment="1">
      <alignment/>
    </xf>
    <xf numFmtId="3" fontId="28" fillId="0" borderId="12" xfId="40" applyNumberFormat="1" applyFont="1" applyBorder="1" applyAlignment="1">
      <alignment/>
    </xf>
    <xf numFmtId="3" fontId="27" fillId="33" borderId="12" xfId="40" applyNumberFormat="1" applyFont="1" applyFill="1" applyBorder="1" applyAlignment="1">
      <alignment/>
    </xf>
    <xf numFmtId="3" fontId="27" fillId="0" borderId="12" xfId="40" applyNumberFormat="1" applyFont="1" applyFill="1" applyBorder="1" applyAlignment="1">
      <alignment/>
    </xf>
    <xf numFmtId="3" fontId="15" fillId="0" borderId="13" xfId="40" applyNumberFormat="1" applyFont="1" applyBorder="1" applyAlignment="1">
      <alignment/>
    </xf>
    <xf numFmtId="3" fontId="8" fillId="0" borderId="13" xfId="40" applyNumberFormat="1" applyFont="1" applyBorder="1" applyAlignment="1">
      <alignment/>
    </xf>
    <xf numFmtId="3" fontId="8" fillId="33" borderId="13" xfId="40" applyNumberFormat="1" applyFont="1" applyFill="1" applyBorder="1" applyAlignment="1">
      <alignment/>
    </xf>
    <xf numFmtId="3" fontId="15" fillId="0" borderId="13" xfId="40" applyNumberFormat="1" applyFont="1" applyFill="1" applyBorder="1" applyAlignment="1">
      <alignment/>
    </xf>
    <xf numFmtId="3" fontId="8" fillId="0" borderId="13" xfId="40" applyNumberFormat="1" applyFont="1" applyFill="1" applyBorder="1" applyAlignment="1">
      <alignment/>
    </xf>
    <xf numFmtId="3" fontId="27" fillId="0" borderId="10" xfId="40" applyNumberFormat="1" applyFont="1" applyBorder="1" applyAlignment="1">
      <alignment/>
    </xf>
    <xf numFmtId="3" fontId="28" fillId="0" borderId="10" xfId="40" applyNumberFormat="1" applyFont="1" applyBorder="1" applyAlignment="1">
      <alignment/>
    </xf>
    <xf numFmtId="3" fontId="27" fillId="33" borderId="10" xfId="40" applyNumberFormat="1" applyFont="1" applyFill="1" applyBorder="1" applyAlignment="1">
      <alignment/>
    </xf>
    <xf numFmtId="3" fontId="27" fillId="0" borderId="10" xfId="4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29" fillId="0" borderId="10" xfId="0" applyNumberFormat="1" applyFont="1" applyFill="1" applyBorder="1" applyAlignment="1">
      <alignment horizontal="right"/>
    </xf>
    <xf numFmtId="3" fontId="8" fillId="33" borderId="10" xfId="40" applyNumberFormat="1" applyFont="1" applyFill="1" applyBorder="1" applyAlignment="1">
      <alignment horizontal="right"/>
    </xf>
    <xf numFmtId="3" fontId="8" fillId="0" borderId="10" xfId="40" applyNumberFormat="1" applyFont="1" applyBorder="1" applyAlignment="1">
      <alignment horizontal="right"/>
    </xf>
    <xf numFmtId="3" fontId="30" fillId="33" borderId="10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3" fontId="15" fillId="34" borderId="10" xfId="0" applyNumberFormat="1" applyFont="1" applyFill="1" applyBorder="1" applyAlignment="1">
      <alignment vertical="center"/>
    </xf>
    <xf numFmtId="3" fontId="8" fillId="33" borderId="10" xfId="40" applyNumberFormat="1" applyFont="1" applyFill="1" applyBorder="1" applyAlignment="1">
      <alignment horizontal="right" vertical="center"/>
    </xf>
    <xf numFmtId="3" fontId="8" fillId="34" borderId="10" xfId="4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71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3" fontId="69" fillId="35" borderId="13" xfId="0" applyNumberFormat="1" applyFont="1" applyFill="1" applyBorder="1" applyAlignment="1">
      <alignment/>
    </xf>
    <xf numFmtId="3" fontId="69" fillId="34" borderId="10" xfId="0" applyNumberFormat="1" applyFont="1" applyFill="1" applyBorder="1" applyAlignment="1">
      <alignment vertical="center"/>
    </xf>
    <xf numFmtId="3" fontId="69" fillId="0" borderId="10" xfId="0" applyNumberFormat="1" applyFont="1" applyBorder="1" applyAlignment="1">
      <alignment vertical="center"/>
    </xf>
    <xf numFmtId="3" fontId="71" fillId="34" borderId="10" xfId="0" applyNumberFormat="1" applyFont="1" applyFill="1" applyBorder="1" applyAlignment="1">
      <alignment vertical="center"/>
    </xf>
    <xf numFmtId="0" fontId="74" fillId="36" borderId="10" xfId="0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vertical="center"/>
    </xf>
    <xf numFmtId="3" fontId="4" fillId="0" borderId="13" xfId="0" applyNumberFormat="1" applyFont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71" fillId="0" borderId="13" xfId="0" applyNumberFormat="1" applyFont="1" applyBorder="1" applyAlignment="1">
      <alignment/>
    </xf>
    <xf numFmtId="3" fontId="71" fillId="34" borderId="13" xfId="0" applyNumberFormat="1" applyFont="1" applyFill="1" applyBorder="1" applyAlignment="1">
      <alignment/>
    </xf>
    <xf numFmtId="3" fontId="28" fillId="33" borderId="16" xfId="4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 shrinkToFi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5" fillId="0" borderId="17" xfId="0" applyNumberFormat="1" applyFont="1" applyBorder="1" applyAlignment="1">
      <alignment horizontal="left" vertical="center" wrapText="1"/>
    </xf>
    <xf numFmtId="177" fontId="0" fillId="0" borderId="0" xfId="40" applyNumberFormat="1" applyFont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3" fontId="0" fillId="0" borderId="0" xfId="40" applyNumberFormat="1" applyFont="1" applyAlignment="1">
      <alignment horizontal="center"/>
    </xf>
    <xf numFmtId="0" fontId="17" fillId="0" borderId="11" xfId="56" applyFont="1" applyFill="1" applyBorder="1" applyAlignment="1">
      <alignment horizontal="center"/>
      <protection/>
    </xf>
    <xf numFmtId="0" fontId="17" fillId="0" borderId="15" xfId="56" applyFont="1" applyFill="1" applyBorder="1" applyAlignment="1">
      <alignment horizontal="center"/>
      <protection/>
    </xf>
    <xf numFmtId="0" fontId="17" fillId="0" borderId="12" xfId="56" applyFont="1" applyFill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textRotation="90" readingOrder="2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tabSelected="1" zoomScalePageLayoutView="0" workbookViewId="0" topLeftCell="A1">
      <selection activeCell="E37" sqref="E3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1791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R21" sqref="R21"/>
    </sheetView>
  </sheetViews>
  <sheetFormatPr defaultColWidth="9.140625" defaultRowHeight="12.75"/>
  <cols>
    <col min="1" max="1" width="4.28125" style="122" customWidth="1"/>
    <col min="2" max="2" width="3.421875" style="0" customWidth="1"/>
    <col min="3" max="3" width="4.57421875" style="0" customWidth="1"/>
    <col min="4" max="4" width="31.7109375" style="32" customWidth="1"/>
    <col min="5" max="5" width="10.7109375" style="39" customWidth="1"/>
    <col min="6" max="6" width="10.7109375" style="0" customWidth="1"/>
    <col min="7" max="7" width="7.7109375" style="0" customWidth="1"/>
    <col min="8" max="8" width="10.7109375" style="40" customWidth="1"/>
    <col min="9" max="10" width="10.7109375" style="0" customWidth="1"/>
    <col min="11" max="11" width="7.7109375" style="0" customWidth="1"/>
    <col min="12" max="12" width="10.7109375" style="0" customWidth="1"/>
    <col min="13" max="14" width="12.7109375" style="0" customWidth="1"/>
    <col min="15" max="15" width="7.57421875" style="0" customWidth="1"/>
    <col min="16" max="16" width="12.7109375" style="0" customWidth="1"/>
    <col min="17" max="17" width="7.140625" style="0" customWidth="1"/>
  </cols>
  <sheetData>
    <row r="1" spans="1:17" s="2" customFormat="1" ht="39" customHeight="1">
      <c r="A1" s="197" t="s">
        <v>95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8" s="2" customFormat="1" ht="14.25" customHeight="1">
      <c r="A2" s="205" t="s">
        <v>2</v>
      </c>
      <c r="B2" s="205"/>
      <c r="C2" s="205"/>
      <c r="D2" s="205"/>
      <c r="E2" s="205"/>
      <c r="F2" s="205"/>
      <c r="G2" s="205"/>
      <c r="H2" s="205"/>
    </row>
    <row r="3" spans="1:17" s="5" customFormat="1" ht="72" customHeight="1">
      <c r="A3" s="114" t="s">
        <v>5</v>
      </c>
      <c r="B3" s="202" t="s">
        <v>6</v>
      </c>
      <c r="C3" s="202"/>
      <c r="D3" s="3" t="s">
        <v>7</v>
      </c>
      <c r="E3" s="4" t="s">
        <v>96</v>
      </c>
      <c r="F3" s="91" t="s">
        <v>97</v>
      </c>
      <c r="G3" s="4" t="s">
        <v>98</v>
      </c>
      <c r="H3" s="4" t="s">
        <v>92</v>
      </c>
      <c r="I3" s="87" t="s">
        <v>103</v>
      </c>
      <c r="J3" s="87" t="s">
        <v>104</v>
      </c>
      <c r="K3" s="87" t="s">
        <v>105</v>
      </c>
      <c r="L3" s="73" t="s">
        <v>106</v>
      </c>
      <c r="M3" s="111" t="s">
        <v>107</v>
      </c>
      <c r="N3" s="111" t="s">
        <v>108</v>
      </c>
      <c r="O3" s="111" t="s">
        <v>109</v>
      </c>
      <c r="P3" s="94" t="s">
        <v>110</v>
      </c>
      <c r="Q3" s="189" t="s">
        <v>102</v>
      </c>
    </row>
    <row r="4" spans="1:17" s="9" customFormat="1" ht="12.75" customHeight="1">
      <c r="A4" s="199" t="s">
        <v>4</v>
      </c>
      <c r="B4" s="200"/>
      <c r="C4" s="200"/>
      <c r="D4" s="201"/>
      <c r="E4" s="6"/>
      <c r="F4" s="7"/>
      <c r="G4" s="7"/>
      <c r="H4" s="8"/>
      <c r="I4" s="88"/>
      <c r="J4" s="88"/>
      <c r="K4" s="88"/>
      <c r="L4" s="88"/>
      <c r="M4" s="113"/>
      <c r="N4" s="113"/>
      <c r="O4" s="113"/>
      <c r="P4" s="113"/>
      <c r="Q4" s="129"/>
    </row>
    <row r="5" spans="1:17" s="9" customFormat="1" ht="29.25" customHeight="1">
      <c r="A5" s="115" t="s">
        <v>8</v>
      </c>
      <c r="B5" s="10" t="s">
        <v>9</v>
      </c>
      <c r="C5" s="123"/>
      <c r="D5" s="11" t="s">
        <v>10</v>
      </c>
      <c r="E5" s="167">
        <v>0</v>
      </c>
      <c r="F5" s="167">
        <v>0</v>
      </c>
      <c r="G5" s="12">
        <f>G6</f>
        <v>0</v>
      </c>
      <c r="H5" s="89">
        <f>H6</f>
        <v>0</v>
      </c>
      <c r="I5" s="176">
        <v>60000</v>
      </c>
      <c r="J5" s="176">
        <v>0</v>
      </c>
      <c r="K5" s="176">
        <v>0</v>
      </c>
      <c r="L5" s="176">
        <v>60000</v>
      </c>
      <c r="M5" s="186">
        <v>60000</v>
      </c>
      <c r="N5" s="186">
        <v>0</v>
      </c>
      <c r="O5" s="186">
        <v>0</v>
      </c>
      <c r="P5" s="186">
        <v>60000</v>
      </c>
      <c r="Q5" s="130">
        <v>100</v>
      </c>
    </row>
    <row r="6" spans="1:17" s="9" customFormat="1" ht="25.5">
      <c r="A6" s="116"/>
      <c r="B6" s="13"/>
      <c r="C6" s="124" t="s">
        <v>11</v>
      </c>
      <c r="D6" s="14" t="s">
        <v>12</v>
      </c>
      <c r="E6" s="168"/>
      <c r="F6" s="168"/>
      <c r="G6" s="15">
        <v>0</v>
      </c>
      <c r="H6" s="16">
        <f>SUM(E6:G6)</f>
        <v>0</v>
      </c>
      <c r="I6" s="15">
        <v>60000</v>
      </c>
      <c r="J6" s="15">
        <v>0</v>
      </c>
      <c r="K6" s="15">
        <v>0</v>
      </c>
      <c r="L6" s="15">
        <v>60000</v>
      </c>
      <c r="M6" s="187">
        <v>60000</v>
      </c>
      <c r="N6" s="187">
        <v>0</v>
      </c>
      <c r="O6" s="187">
        <v>0</v>
      </c>
      <c r="P6" s="187">
        <v>60000</v>
      </c>
      <c r="Q6" s="129">
        <v>100</v>
      </c>
    </row>
    <row r="7" spans="1:17" s="9" customFormat="1" ht="25.5">
      <c r="A7" s="115" t="s">
        <v>13</v>
      </c>
      <c r="B7" s="10" t="s">
        <v>14</v>
      </c>
      <c r="C7" s="123"/>
      <c r="D7" s="11" t="s">
        <v>15</v>
      </c>
      <c r="E7" s="169">
        <v>0</v>
      </c>
      <c r="F7" s="169">
        <v>0</v>
      </c>
      <c r="G7" s="17">
        <f>G8</f>
        <v>0</v>
      </c>
      <c r="H7" s="17">
        <f>H8</f>
        <v>0</v>
      </c>
      <c r="I7" s="176"/>
      <c r="J7" s="176"/>
      <c r="K7" s="176"/>
      <c r="L7" s="176"/>
      <c r="M7" s="186"/>
      <c r="N7" s="186"/>
      <c r="O7" s="186"/>
      <c r="P7" s="186"/>
      <c r="Q7" s="130"/>
    </row>
    <row r="8" spans="1:17" s="9" customFormat="1" ht="29.25" customHeight="1">
      <c r="A8" s="117"/>
      <c r="B8" s="18"/>
      <c r="C8" s="124" t="s">
        <v>16</v>
      </c>
      <c r="D8" s="128" t="s">
        <v>17</v>
      </c>
      <c r="E8" s="170"/>
      <c r="F8" s="168"/>
      <c r="G8" s="19"/>
      <c r="H8" s="20"/>
      <c r="I8" s="15"/>
      <c r="J8" s="15"/>
      <c r="K8" s="15"/>
      <c r="L8" s="15"/>
      <c r="M8" s="187"/>
      <c r="N8" s="187"/>
      <c r="O8" s="187"/>
      <c r="P8" s="187"/>
      <c r="Q8" s="129"/>
    </row>
    <row r="9" spans="1:17" s="9" customFormat="1" ht="12.75">
      <c r="A9" s="115" t="s">
        <v>18</v>
      </c>
      <c r="B9" s="10" t="s">
        <v>19</v>
      </c>
      <c r="C9" s="123"/>
      <c r="D9" s="11" t="s">
        <v>20</v>
      </c>
      <c r="E9" s="169">
        <v>0</v>
      </c>
      <c r="F9" s="169">
        <v>0</v>
      </c>
      <c r="G9" s="17">
        <f>G10</f>
        <v>0</v>
      </c>
      <c r="H9" s="17">
        <f>H10</f>
        <v>0</v>
      </c>
      <c r="I9" s="176"/>
      <c r="J9" s="176"/>
      <c r="K9" s="176"/>
      <c r="L9" s="176"/>
      <c r="M9" s="186"/>
      <c r="N9" s="186"/>
      <c r="O9" s="186"/>
      <c r="P9" s="186"/>
      <c r="Q9" s="130"/>
    </row>
    <row r="10" spans="1:17" s="9" customFormat="1" ht="12.75">
      <c r="A10" s="117"/>
      <c r="B10" s="18"/>
      <c r="C10" s="124" t="s">
        <v>21</v>
      </c>
      <c r="D10" s="14" t="s">
        <v>22</v>
      </c>
      <c r="E10" s="170"/>
      <c r="F10" s="170"/>
      <c r="G10" s="16">
        <f>G11</f>
        <v>0</v>
      </c>
      <c r="H10" s="16">
        <f>H11</f>
        <v>0</v>
      </c>
      <c r="I10" s="15"/>
      <c r="J10" s="15"/>
      <c r="K10" s="15"/>
      <c r="L10" s="15"/>
      <c r="M10" s="187"/>
      <c r="N10" s="187"/>
      <c r="O10" s="187"/>
      <c r="P10" s="187"/>
      <c r="Q10" s="129"/>
    </row>
    <row r="11" spans="1:17" s="9" customFormat="1" ht="23.25" customHeight="1">
      <c r="A11" s="117"/>
      <c r="B11" s="21"/>
      <c r="C11" s="125"/>
      <c r="D11" s="14" t="s">
        <v>23</v>
      </c>
      <c r="E11" s="168"/>
      <c r="F11" s="168"/>
      <c r="G11" s="19"/>
      <c r="H11" s="20"/>
      <c r="I11" s="15"/>
      <c r="J11" s="15"/>
      <c r="K11" s="15"/>
      <c r="L11" s="15"/>
      <c r="M11" s="187"/>
      <c r="N11" s="187"/>
      <c r="O11" s="187"/>
      <c r="P11" s="187"/>
      <c r="Q11" s="129"/>
    </row>
    <row r="12" spans="1:17" s="9" customFormat="1" ht="21" customHeight="1">
      <c r="A12" s="115" t="s">
        <v>24</v>
      </c>
      <c r="B12" s="10" t="s">
        <v>25</v>
      </c>
      <c r="C12" s="123"/>
      <c r="D12" s="11" t="s">
        <v>26</v>
      </c>
      <c r="E12" s="169">
        <v>2542000</v>
      </c>
      <c r="F12" s="169">
        <v>72000</v>
      </c>
      <c r="G12" s="17">
        <f>G13</f>
        <v>0</v>
      </c>
      <c r="H12" s="17">
        <f>SUM(E12:G12)</f>
        <v>2614000</v>
      </c>
      <c r="I12" s="176">
        <v>2949000</v>
      </c>
      <c r="J12" s="176">
        <v>72000</v>
      </c>
      <c r="K12" s="176">
        <v>0</v>
      </c>
      <c r="L12" s="176">
        <v>3021000</v>
      </c>
      <c r="M12" s="186">
        <v>2675681</v>
      </c>
      <c r="N12" s="186">
        <v>82910</v>
      </c>
      <c r="O12" s="186">
        <v>0</v>
      </c>
      <c r="P12" s="186">
        <v>2758591</v>
      </c>
      <c r="Q12" s="130">
        <v>99.31</v>
      </c>
    </row>
    <row r="13" spans="1:17" s="9" customFormat="1" ht="18.75" customHeight="1">
      <c r="A13" s="118"/>
      <c r="B13" s="22"/>
      <c r="C13" s="124" t="s">
        <v>27</v>
      </c>
      <c r="D13" s="14" t="s">
        <v>28</v>
      </c>
      <c r="E13" s="168">
        <v>0</v>
      </c>
      <c r="F13" s="168">
        <v>0</v>
      </c>
      <c r="G13" s="15">
        <v>0</v>
      </c>
      <c r="H13" s="16">
        <v>0</v>
      </c>
      <c r="I13" s="15"/>
      <c r="J13" s="15"/>
      <c r="K13" s="15"/>
      <c r="L13" s="15"/>
      <c r="M13" s="187"/>
      <c r="N13" s="187"/>
      <c r="O13" s="187"/>
      <c r="P13" s="187"/>
      <c r="Q13" s="129"/>
    </row>
    <row r="14" spans="1:17" s="9" customFormat="1" ht="18.75" customHeight="1">
      <c r="A14" s="118"/>
      <c r="B14" s="22"/>
      <c r="C14" s="124" t="s">
        <v>29</v>
      </c>
      <c r="D14" s="14" t="s">
        <v>30</v>
      </c>
      <c r="E14" s="168">
        <v>2542000</v>
      </c>
      <c r="F14" s="168">
        <v>72000</v>
      </c>
      <c r="G14" s="15">
        <v>0</v>
      </c>
      <c r="H14" s="16">
        <f>SUM(E14:G14)</f>
        <v>2614000</v>
      </c>
      <c r="I14" s="15">
        <v>2949000</v>
      </c>
      <c r="J14" s="15">
        <v>72000</v>
      </c>
      <c r="K14" s="15">
        <v>0</v>
      </c>
      <c r="L14" s="15">
        <v>3021000</v>
      </c>
      <c r="M14" s="187">
        <v>2675681</v>
      </c>
      <c r="N14" s="187">
        <v>82910</v>
      </c>
      <c r="O14" s="187">
        <v>0</v>
      </c>
      <c r="P14" s="187">
        <v>2758591</v>
      </c>
      <c r="Q14" s="129">
        <v>99.31</v>
      </c>
    </row>
    <row r="15" spans="1:17" s="9" customFormat="1" ht="25.5" customHeight="1">
      <c r="A15" s="115" t="s">
        <v>31</v>
      </c>
      <c r="B15" s="10" t="s">
        <v>32</v>
      </c>
      <c r="C15" s="123"/>
      <c r="D15" s="11" t="s">
        <v>33</v>
      </c>
      <c r="E15" s="169">
        <v>0</v>
      </c>
      <c r="F15" s="169">
        <v>0</v>
      </c>
      <c r="G15" s="17">
        <f>G16</f>
        <v>0</v>
      </c>
      <c r="H15" s="17">
        <f aca="true" t="shared" si="0" ref="H15:H22">SUM(E15:G15)</f>
        <v>0</v>
      </c>
      <c r="I15" s="176"/>
      <c r="J15" s="176"/>
      <c r="K15" s="176"/>
      <c r="L15" s="176"/>
      <c r="M15" s="186"/>
      <c r="N15" s="186"/>
      <c r="O15" s="186"/>
      <c r="P15" s="186"/>
      <c r="Q15" s="130"/>
    </row>
    <row r="16" spans="1:17" s="9" customFormat="1" ht="25.5">
      <c r="A16" s="118"/>
      <c r="B16" s="22"/>
      <c r="C16" s="124" t="s">
        <v>34</v>
      </c>
      <c r="D16" s="14" t="s">
        <v>35</v>
      </c>
      <c r="E16" s="171"/>
      <c r="F16" s="168"/>
      <c r="G16" s="15">
        <v>0</v>
      </c>
      <c r="H16" s="16">
        <f t="shared" si="0"/>
        <v>0</v>
      </c>
      <c r="I16" s="15"/>
      <c r="J16" s="15"/>
      <c r="K16" s="15"/>
      <c r="L16" s="15"/>
      <c r="M16" s="187"/>
      <c r="N16" s="187"/>
      <c r="O16" s="187"/>
      <c r="P16" s="187"/>
      <c r="Q16" s="129"/>
    </row>
    <row r="17" spans="1:17" s="9" customFormat="1" ht="12.75">
      <c r="A17" s="115" t="s">
        <v>36</v>
      </c>
      <c r="B17" s="10" t="s">
        <v>37</v>
      </c>
      <c r="C17" s="123"/>
      <c r="D17" s="11" t="s">
        <v>38</v>
      </c>
      <c r="E17" s="172">
        <v>0</v>
      </c>
      <c r="F17" s="172">
        <v>0</v>
      </c>
      <c r="G17" s="23">
        <f>G18</f>
        <v>0</v>
      </c>
      <c r="H17" s="17">
        <f t="shared" si="0"/>
        <v>0</v>
      </c>
      <c r="I17" s="176">
        <v>154831</v>
      </c>
      <c r="J17" s="176">
        <v>0</v>
      </c>
      <c r="K17" s="176">
        <v>0</v>
      </c>
      <c r="L17" s="176">
        <v>154831</v>
      </c>
      <c r="M17" s="186">
        <v>764427</v>
      </c>
      <c r="N17" s="186">
        <v>0</v>
      </c>
      <c r="O17" s="186">
        <v>0</v>
      </c>
      <c r="P17" s="186">
        <v>764427</v>
      </c>
      <c r="Q17" s="130">
        <v>493.72</v>
      </c>
    </row>
    <row r="18" spans="1:17" s="9" customFormat="1" ht="25.5">
      <c r="A18" s="118"/>
      <c r="B18" s="22"/>
      <c r="C18" s="124" t="s">
        <v>39</v>
      </c>
      <c r="D18" s="14" t="s">
        <v>40</v>
      </c>
      <c r="E18" s="173">
        <v>0</v>
      </c>
      <c r="F18" s="168">
        <v>0</v>
      </c>
      <c r="G18" s="15">
        <v>0</v>
      </c>
      <c r="H18" s="16">
        <f t="shared" si="0"/>
        <v>0</v>
      </c>
      <c r="I18" s="15">
        <v>154831</v>
      </c>
      <c r="J18" s="15">
        <v>0</v>
      </c>
      <c r="K18" s="15">
        <v>0</v>
      </c>
      <c r="L18" s="15">
        <v>154831</v>
      </c>
      <c r="M18" s="187">
        <v>764427</v>
      </c>
      <c r="N18" s="187">
        <v>0</v>
      </c>
      <c r="O18" s="187"/>
      <c r="P18" s="187">
        <v>764427</v>
      </c>
      <c r="Q18" s="129">
        <v>493.72</v>
      </c>
    </row>
    <row r="19" spans="1:17" s="9" customFormat="1" ht="15.75">
      <c r="A19" s="119" t="s">
        <v>41</v>
      </c>
      <c r="B19" s="25"/>
      <c r="C19" s="110"/>
      <c r="D19" s="11" t="s">
        <v>42</v>
      </c>
      <c r="E19" s="174">
        <v>94017000</v>
      </c>
      <c r="F19" s="174">
        <v>19057000</v>
      </c>
      <c r="G19" s="26">
        <v>0</v>
      </c>
      <c r="H19" s="169">
        <f t="shared" si="0"/>
        <v>113074000</v>
      </c>
      <c r="I19" s="176">
        <v>95785870</v>
      </c>
      <c r="J19" s="176">
        <v>21145544</v>
      </c>
      <c r="K19" s="176">
        <v>0</v>
      </c>
      <c r="L19" s="178">
        <f>SUM(I19:K19)</f>
        <v>116931414</v>
      </c>
      <c r="M19" s="186">
        <v>95796760</v>
      </c>
      <c r="N19" s="186">
        <v>21134634</v>
      </c>
      <c r="O19" s="186">
        <v>0</v>
      </c>
      <c r="P19" s="186">
        <v>116931414</v>
      </c>
      <c r="Q19" s="130">
        <v>100</v>
      </c>
    </row>
    <row r="20" spans="1:17" s="9" customFormat="1" ht="15.75">
      <c r="A20" s="120"/>
      <c r="B20" s="6"/>
      <c r="C20" s="126"/>
      <c r="D20" s="27" t="s">
        <v>43</v>
      </c>
      <c r="E20" s="175">
        <v>92773000</v>
      </c>
      <c r="F20" s="175">
        <v>13163000</v>
      </c>
      <c r="G20" s="28">
        <v>0</v>
      </c>
      <c r="H20" s="170">
        <f t="shared" si="0"/>
        <v>105936000</v>
      </c>
      <c r="I20" s="15">
        <v>94046200</v>
      </c>
      <c r="J20" s="15">
        <v>21216846</v>
      </c>
      <c r="K20" s="15">
        <v>0</v>
      </c>
      <c r="L20" s="190">
        <f>SUM(I20:K20)</f>
        <v>115263046</v>
      </c>
      <c r="M20" s="187">
        <v>95796780</v>
      </c>
      <c r="N20" s="187">
        <v>21134634</v>
      </c>
      <c r="O20" s="187">
        <v>0</v>
      </c>
      <c r="P20" s="187">
        <v>116931414</v>
      </c>
      <c r="Q20" s="129"/>
    </row>
    <row r="21" spans="1:17" s="9" customFormat="1" ht="25.5">
      <c r="A21" s="120"/>
      <c r="B21" s="6"/>
      <c r="C21" s="126"/>
      <c r="D21" s="27" t="s">
        <v>44</v>
      </c>
      <c r="E21" s="175">
        <v>1244000</v>
      </c>
      <c r="F21" s="175">
        <v>5894000</v>
      </c>
      <c r="G21" s="28">
        <f>(G22-G14-G20)</f>
        <v>0</v>
      </c>
      <c r="H21" s="16">
        <f t="shared" si="0"/>
        <v>7138000</v>
      </c>
      <c r="I21" s="15">
        <v>1739670</v>
      </c>
      <c r="J21" s="15">
        <v>-71302</v>
      </c>
      <c r="K21" s="15">
        <v>0</v>
      </c>
      <c r="L21" s="191">
        <f>SUM(I21:K21)</f>
        <v>1668368</v>
      </c>
      <c r="M21" s="187">
        <v>0</v>
      </c>
      <c r="N21" s="187">
        <v>0</v>
      </c>
      <c r="O21" s="187">
        <v>0</v>
      </c>
      <c r="P21" s="187">
        <v>0</v>
      </c>
      <c r="Q21" s="129"/>
    </row>
    <row r="22" spans="1:17" s="31" customFormat="1" ht="29.25" customHeight="1">
      <c r="A22" s="119"/>
      <c r="B22" s="24"/>
      <c r="C22" s="127"/>
      <c r="D22" s="29" t="s">
        <v>45</v>
      </c>
      <c r="E22" s="169">
        <f>E12+E19</f>
        <v>96559000</v>
      </c>
      <c r="F22" s="169">
        <f>F12+F19</f>
        <v>19129000</v>
      </c>
      <c r="G22" s="30">
        <f>G5+G7+G9+G12+G15+G17+G19</f>
        <v>0</v>
      </c>
      <c r="H22" s="169">
        <f t="shared" si="0"/>
        <v>115688000</v>
      </c>
      <c r="I22" s="177">
        <v>98949701</v>
      </c>
      <c r="J22" s="177">
        <v>21217544</v>
      </c>
      <c r="K22" s="177">
        <v>0</v>
      </c>
      <c r="L22" s="178">
        <f>SUM(I22:K22)</f>
        <v>120167245</v>
      </c>
      <c r="M22" s="188">
        <v>99296888</v>
      </c>
      <c r="N22" s="188">
        <v>21217544</v>
      </c>
      <c r="O22" s="188">
        <v>0</v>
      </c>
      <c r="P22" s="188">
        <v>120514432</v>
      </c>
      <c r="Q22" s="131">
        <v>100.2</v>
      </c>
    </row>
    <row r="23" spans="1:8" s="5" customFormat="1" ht="12.75">
      <c r="A23" s="121"/>
      <c r="D23" s="32"/>
      <c r="E23" s="33"/>
      <c r="F23" s="34"/>
      <c r="G23" s="34"/>
      <c r="H23" s="35"/>
    </row>
    <row r="24" spans="1:8" s="5" customFormat="1" ht="12.75">
      <c r="A24" s="121"/>
      <c r="D24" s="32"/>
      <c r="E24" s="33"/>
      <c r="F24" s="34"/>
      <c r="G24" s="34"/>
      <c r="H24" s="35"/>
    </row>
    <row r="25" spans="1:8" s="5" customFormat="1" ht="12.75">
      <c r="A25" s="121"/>
      <c r="D25" s="32"/>
      <c r="E25" s="33"/>
      <c r="F25" s="34"/>
      <c r="G25" s="34"/>
      <c r="H25" s="35"/>
    </row>
    <row r="26" spans="1:8" ht="12.75">
      <c r="A26" s="203" t="s">
        <v>119</v>
      </c>
      <c r="B26" s="204"/>
      <c r="C26" s="204"/>
      <c r="D26" s="204"/>
      <c r="E26" s="36"/>
      <c r="F26" s="37"/>
      <c r="G26" s="37"/>
      <c r="H26" s="38"/>
    </row>
    <row r="27" spans="5:8" ht="12.75">
      <c r="E27" s="198" t="s">
        <v>91</v>
      </c>
      <c r="F27" s="198"/>
      <c r="G27" s="198"/>
      <c r="H27" s="198"/>
    </row>
    <row r="28" spans="5:8" ht="12.75">
      <c r="E28" s="198" t="s">
        <v>0</v>
      </c>
      <c r="F28" s="198"/>
      <c r="G28" s="198"/>
      <c r="H28" s="198"/>
    </row>
  </sheetData>
  <sheetProtection/>
  <mergeCells count="7">
    <mergeCell ref="A1:Q1"/>
    <mergeCell ref="E27:H27"/>
    <mergeCell ref="E28:H28"/>
    <mergeCell ref="A4:D4"/>
    <mergeCell ref="B3:C3"/>
    <mergeCell ref="A26:D26"/>
    <mergeCell ref="A2:H2"/>
  </mergeCells>
  <printOptions headings="1"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H27" sqref="H27"/>
    </sheetView>
  </sheetViews>
  <sheetFormatPr defaultColWidth="9.140625" defaultRowHeight="12.75"/>
  <cols>
    <col min="1" max="1" width="5.57421875" style="5" customWidth="1"/>
    <col min="2" max="2" width="3.8515625" style="5" customWidth="1"/>
    <col min="3" max="3" width="5.00390625" style="5" customWidth="1"/>
    <col min="4" max="4" width="27.00390625" style="5" customWidth="1"/>
    <col min="5" max="5" width="12.7109375" style="58" customWidth="1"/>
    <col min="6" max="6" width="12.7109375" style="5" customWidth="1"/>
    <col min="7" max="7" width="7.7109375" style="5" customWidth="1"/>
    <col min="8" max="8" width="12.7109375" style="5" customWidth="1"/>
    <col min="9" max="10" width="13.7109375" style="0" customWidth="1"/>
    <col min="11" max="11" width="7.7109375" style="0" customWidth="1"/>
    <col min="12" max="12" width="13.7109375" style="0" customWidth="1"/>
    <col min="13" max="14" width="12.7109375" style="0" customWidth="1"/>
    <col min="15" max="15" width="7.7109375" style="0" customWidth="1"/>
    <col min="16" max="16" width="13.7109375" style="0" customWidth="1"/>
  </cols>
  <sheetData>
    <row r="1" spans="1:16" s="41" customFormat="1" ht="55.5" customHeight="1">
      <c r="A1" s="197" t="s">
        <v>95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8" s="41" customFormat="1" ht="15.75" customHeight="1">
      <c r="A2" s="205" t="s">
        <v>3</v>
      </c>
      <c r="B2" s="205"/>
      <c r="C2" s="205"/>
      <c r="D2" s="205"/>
      <c r="E2" s="205"/>
      <c r="F2" s="205"/>
      <c r="G2" s="205"/>
      <c r="H2" s="205"/>
    </row>
    <row r="3" spans="1:17" s="32" customFormat="1" ht="67.5">
      <c r="A3" s="42" t="s">
        <v>46</v>
      </c>
      <c r="B3" s="207" t="s">
        <v>47</v>
      </c>
      <c r="C3" s="208"/>
      <c r="D3" s="43" t="s">
        <v>48</v>
      </c>
      <c r="E3" s="73" t="s">
        <v>96</v>
      </c>
      <c r="F3" s="73" t="s">
        <v>97</v>
      </c>
      <c r="G3" s="73" t="s">
        <v>98</v>
      </c>
      <c r="H3" s="73" t="s">
        <v>92</v>
      </c>
      <c r="I3" s="87" t="s">
        <v>103</v>
      </c>
      <c r="J3" s="87" t="s">
        <v>104</v>
      </c>
      <c r="K3" s="87" t="s">
        <v>105</v>
      </c>
      <c r="L3" s="73" t="s">
        <v>106</v>
      </c>
      <c r="M3" s="111" t="s">
        <v>107</v>
      </c>
      <c r="N3" s="111" t="s">
        <v>108</v>
      </c>
      <c r="O3" s="111" t="s">
        <v>109</v>
      </c>
      <c r="P3" s="132" t="s">
        <v>111</v>
      </c>
      <c r="Q3" s="133" t="s">
        <v>102</v>
      </c>
    </row>
    <row r="4" spans="1:17" ht="25.5" customHeight="1">
      <c r="A4" s="21"/>
      <c r="B4" s="104"/>
      <c r="C4" s="104"/>
      <c r="D4" s="45" t="s">
        <v>4</v>
      </c>
      <c r="E4" s="68"/>
      <c r="F4" s="68"/>
      <c r="G4" s="68"/>
      <c r="H4" s="76"/>
      <c r="I4" s="181"/>
      <c r="J4" s="181"/>
      <c r="K4" s="181"/>
      <c r="L4" s="181"/>
      <c r="M4" s="142"/>
      <c r="N4" s="142"/>
      <c r="O4" s="142"/>
      <c r="P4" s="142"/>
      <c r="Q4" s="96"/>
    </row>
    <row r="5" spans="1:17" ht="12.75">
      <c r="A5" s="21" t="s">
        <v>8</v>
      </c>
      <c r="B5" s="105"/>
      <c r="C5" s="105"/>
      <c r="D5" s="47" t="s">
        <v>49</v>
      </c>
      <c r="E5" s="69"/>
      <c r="F5" s="70"/>
      <c r="G5" s="70"/>
      <c r="H5" s="75"/>
      <c r="I5" s="181"/>
      <c r="J5" s="181"/>
      <c r="K5" s="181"/>
      <c r="L5" s="181"/>
      <c r="M5" s="142"/>
      <c r="N5" s="142"/>
      <c r="O5" s="142"/>
      <c r="P5" s="142"/>
      <c r="Q5" s="96"/>
    </row>
    <row r="6" spans="1:17" ht="12.75">
      <c r="A6" s="21"/>
      <c r="B6" s="105" t="s">
        <v>50</v>
      </c>
      <c r="C6" s="105"/>
      <c r="D6" s="1" t="s">
        <v>51</v>
      </c>
      <c r="E6" s="86">
        <v>59489000</v>
      </c>
      <c r="F6" s="70">
        <v>12190000</v>
      </c>
      <c r="G6" s="70">
        <v>0</v>
      </c>
      <c r="H6" s="75">
        <f>SUM(E6:F6)</f>
        <v>71679000</v>
      </c>
      <c r="I6" s="181">
        <v>60259001</v>
      </c>
      <c r="J6" s="181">
        <v>13290792</v>
      </c>
      <c r="K6" s="181">
        <v>0</v>
      </c>
      <c r="L6" s="181">
        <f>SUM(I6:K6)</f>
        <v>73549793</v>
      </c>
      <c r="M6" s="142">
        <v>60231496</v>
      </c>
      <c r="N6" s="142">
        <v>13290792</v>
      </c>
      <c r="O6" s="142">
        <v>0</v>
      </c>
      <c r="P6" s="142">
        <f>SUM(M6:O6)</f>
        <v>73522288</v>
      </c>
      <c r="Q6" s="96">
        <v>99.96</v>
      </c>
    </row>
    <row r="7" spans="1:17" ht="25.5">
      <c r="A7" s="21"/>
      <c r="B7" s="105" t="s">
        <v>52</v>
      </c>
      <c r="C7" s="105"/>
      <c r="D7" s="1" t="s">
        <v>53</v>
      </c>
      <c r="E7" s="86">
        <v>13087000</v>
      </c>
      <c r="F7" s="70">
        <v>2682000</v>
      </c>
      <c r="G7" s="70">
        <v>0</v>
      </c>
      <c r="H7" s="48">
        <f>SUM(E7:F7)</f>
        <v>15769000</v>
      </c>
      <c r="I7" s="181">
        <v>13917773</v>
      </c>
      <c r="J7" s="181">
        <v>3067004</v>
      </c>
      <c r="K7" s="181">
        <v>0</v>
      </c>
      <c r="L7" s="181">
        <f>SUM(I7:K7)</f>
        <v>16984777</v>
      </c>
      <c r="M7" s="142">
        <v>13898264</v>
      </c>
      <c r="N7" s="142">
        <v>3067004</v>
      </c>
      <c r="O7" s="142">
        <v>0</v>
      </c>
      <c r="P7" s="142">
        <f>SUM(M7:O7)</f>
        <v>16965268</v>
      </c>
      <c r="Q7" s="96">
        <v>99.89</v>
      </c>
    </row>
    <row r="8" spans="1:17" ht="12.75">
      <c r="A8" s="21"/>
      <c r="B8" s="105" t="s">
        <v>54</v>
      </c>
      <c r="C8" s="105"/>
      <c r="D8" s="1" t="s">
        <v>55</v>
      </c>
      <c r="E8" s="86">
        <v>23983000</v>
      </c>
      <c r="F8" s="70">
        <v>4257000</v>
      </c>
      <c r="G8" s="70">
        <v>0</v>
      </c>
      <c r="H8" s="75">
        <f>SUM(E8:F8)</f>
        <v>28240000</v>
      </c>
      <c r="I8" s="181">
        <v>24772927</v>
      </c>
      <c r="J8" s="181">
        <v>4859748</v>
      </c>
      <c r="K8" s="181">
        <v>0</v>
      </c>
      <c r="L8" s="181">
        <f>SUM(I8:K8)</f>
        <v>29632675</v>
      </c>
      <c r="M8" s="142">
        <v>23763538</v>
      </c>
      <c r="N8" s="142">
        <v>4859748</v>
      </c>
      <c r="O8" s="142">
        <v>0</v>
      </c>
      <c r="P8" s="142">
        <f>SUM(M8:O8)</f>
        <v>28623286</v>
      </c>
      <c r="Q8" s="96">
        <v>99.59</v>
      </c>
    </row>
    <row r="9" spans="1:17" ht="25.5">
      <c r="A9" s="21"/>
      <c r="B9" s="105" t="s">
        <v>56</v>
      </c>
      <c r="C9" s="105"/>
      <c r="D9" s="49" t="s">
        <v>57</v>
      </c>
      <c r="E9" s="71"/>
      <c r="F9" s="70">
        <v>0</v>
      </c>
      <c r="G9" s="70">
        <v>0</v>
      </c>
      <c r="H9" s="75"/>
      <c r="I9" s="181"/>
      <c r="J9" s="181"/>
      <c r="K9" s="181"/>
      <c r="L9" s="181"/>
      <c r="M9" s="142"/>
      <c r="N9" s="142"/>
      <c r="O9" s="142"/>
      <c r="P9" s="142"/>
      <c r="Q9" s="96"/>
    </row>
    <row r="10" spans="1:17" ht="12.75">
      <c r="A10" s="21"/>
      <c r="B10" s="105"/>
      <c r="C10" s="105" t="s">
        <v>58</v>
      </c>
      <c r="D10" s="47" t="s">
        <v>59</v>
      </c>
      <c r="E10" s="71"/>
      <c r="F10" s="70">
        <v>0</v>
      </c>
      <c r="G10" s="70">
        <v>0</v>
      </c>
      <c r="H10" s="75"/>
      <c r="I10" s="181"/>
      <c r="J10" s="181"/>
      <c r="K10" s="181"/>
      <c r="L10" s="181"/>
      <c r="M10" s="142"/>
      <c r="N10" s="142"/>
      <c r="O10" s="142"/>
      <c r="P10" s="142"/>
      <c r="Q10" s="96"/>
    </row>
    <row r="11" spans="1:17" s="52" customFormat="1" ht="30">
      <c r="A11" s="50"/>
      <c r="B11" s="106"/>
      <c r="C11" s="106"/>
      <c r="D11" s="51" t="s">
        <v>60</v>
      </c>
      <c r="E11" s="72">
        <f>SUM(E6:E10)</f>
        <v>96559000</v>
      </c>
      <c r="F11" s="72">
        <f>SUM(F6:F10)</f>
        <v>19129000</v>
      </c>
      <c r="G11" s="74">
        <v>0</v>
      </c>
      <c r="H11" s="180">
        <f>SUM(E11:G11)</f>
        <v>115688000</v>
      </c>
      <c r="I11" s="182">
        <f aca="true" t="shared" si="0" ref="I11:N11">SUM(I6:I10)</f>
        <v>98949701</v>
      </c>
      <c r="J11" s="182">
        <f t="shared" si="0"/>
        <v>21217544</v>
      </c>
      <c r="K11" s="182">
        <f t="shared" si="0"/>
        <v>0</v>
      </c>
      <c r="L11" s="182">
        <f t="shared" si="0"/>
        <v>120167245</v>
      </c>
      <c r="M11" s="183">
        <f t="shared" si="0"/>
        <v>97893298</v>
      </c>
      <c r="N11" s="183">
        <f t="shared" si="0"/>
        <v>21217544</v>
      </c>
      <c r="O11" s="183">
        <v>0</v>
      </c>
      <c r="P11" s="183">
        <f>SUM(P6:P8)</f>
        <v>119110842</v>
      </c>
      <c r="Q11" s="112">
        <v>99.12</v>
      </c>
    </row>
    <row r="12" spans="1:17" ht="25.5" customHeight="1">
      <c r="A12" s="22"/>
      <c r="B12" s="104"/>
      <c r="C12" s="104"/>
      <c r="D12" s="45" t="s">
        <v>90</v>
      </c>
      <c r="E12" s="46"/>
      <c r="F12" s="46"/>
      <c r="G12" s="46"/>
      <c r="H12" s="46"/>
      <c r="I12" s="181"/>
      <c r="J12" s="181"/>
      <c r="K12" s="181"/>
      <c r="L12" s="181"/>
      <c r="M12" s="142"/>
      <c r="N12" s="142"/>
      <c r="O12" s="142"/>
      <c r="P12" s="142"/>
      <c r="Q12" s="96"/>
    </row>
    <row r="13" spans="1:17" ht="12.75">
      <c r="A13" s="22" t="s">
        <v>13</v>
      </c>
      <c r="B13" s="107"/>
      <c r="C13" s="107"/>
      <c r="D13" s="14" t="s">
        <v>61</v>
      </c>
      <c r="E13" s="46"/>
      <c r="F13" s="22"/>
      <c r="G13" s="22"/>
      <c r="H13" s="22"/>
      <c r="I13" s="181"/>
      <c r="J13" s="181"/>
      <c r="K13" s="181"/>
      <c r="L13" s="181"/>
      <c r="M13" s="142"/>
      <c r="N13" s="142"/>
      <c r="O13" s="142"/>
      <c r="P13" s="142"/>
      <c r="Q13" s="96"/>
    </row>
    <row r="14" spans="1:17" ht="12.75">
      <c r="A14" s="22"/>
      <c r="B14" s="108" t="s">
        <v>62</v>
      </c>
      <c r="C14" s="108"/>
      <c r="D14" s="1" t="s">
        <v>63</v>
      </c>
      <c r="E14" s="53"/>
      <c r="F14" s="48"/>
      <c r="G14" s="48"/>
      <c r="H14" s="48"/>
      <c r="I14" s="181"/>
      <c r="J14" s="181"/>
      <c r="K14" s="181"/>
      <c r="L14" s="181"/>
      <c r="M14" s="142"/>
      <c r="N14" s="142"/>
      <c r="O14" s="142"/>
      <c r="P14" s="142"/>
      <c r="Q14" s="96"/>
    </row>
    <row r="15" spans="1:17" ht="12.75">
      <c r="A15" s="22"/>
      <c r="B15" s="108" t="s">
        <v>64</v>
      </c>
      <c r="C15" s="108"/>
      <c r="D15" s="1" t="s">
        <v>65</v>
      </c>
      <c r="E15" s="53"/>
      <c r="F15" s="48"/>
      <c r="G15" s="48"/>
      <c r="H15" s="48"/>
      <c r="I15" s="181"/>
      <c r="J15" s="181"/>
      <c r="K15" s="181"/>
      <c r="L15" s="181"/>
      <c r="M15" s="142"/>
      <c r="N15" s="142"/>
      <c r="O15" s="142"/>
      <c r="P15" s="142"/>
      <c r="Q15" s="96"/>
    </row>
    <row r="16" spans="1:17" ht="25.5">
      <c r="A16" s="22"/>
      <c r="B16" s="108" t="s">
        <v>66</v>
      </c>
      <c r="C16" s="107"/>
      <c r="D16" s="14" t="s">
        <v>67</v>
      </c>
      <c r="E16" s="53"/>
      <c r="F16" s="48"/>
      <c r="G16" s="48"/>
      <c r="H16" s="48"/>
      <c r="I16" s="181"/>
      <c r="J16" s="181"/>
      <c r="K16" s="181"/>
      <c r="L16" s="181"/>
      <c r="M16" s="142"/>
      <c r="N16" s="142"/>
      <c r="O16" s="142"/>
      <c r="P16" s="142"/>
      <c r="Q16" s="96"/>
    </row>
    <row r="17" spans="1:17" ht="25.5">
      <c r="A17" s="54"/>
      <c r="B17" s="109"/>
      <c r="C17" s="109"/>
      <c r="D17" s="11" t="s">
        <v>68</v>
      </c>
      <c r="E17" s="55">
        <f>SUM(E14:E16)</f>
        <v>0</v>
      </c>
      <c r="F17" s="55">
        <f>SUM(F14:F16)</f>
        <v>0</v>
      </c>
      <c r="G17" s="55">
        <f>SUM(G14:G16)</f>
        <v>0</v>
      </c>
      <c r="H17" s="55">
        <f>SUM(H14:H16)</f>
        <v>0</v>
      </c>
      <c r="I17" s="184">
        <v>0</v>
      </c>
      <c r="J17" s="184">
        <v>0</v>
      </c>
      <c r="K17" s="184">
        <v>0</v>
      </c>
      <c r="L17" s="184">
        <v>0</v>
      </c>
      <c r="M17" s="149">
        <v>0</v>
      </c>
      <c r="N17" s="149">
        <v>0</v>
      </c>
      <c r="O17" s="149">
        <v>0</v>
      </c>
      <c r="P17" s="149">
        <v>0</v>
      </c>
      <c r="Q17" s="98">
        <v>0</v>
      </c>
    </row>
    <row r="18" spans="1:17" ht="12.75">
      <c r="A18" s="54"/>
      <c r="B18" s="110"/>
      <c r="C18" s="110"/>
      <c r="D18" s="11" t="s">
        <v>69</v>
      </c>
      <c r="E18" s="56">
        <f>SUM(E11+E17)</f>
        <v>96559000</v>
      </c>
      <c r="F18" s="56">
        <f>SUM(F11+F17)</f>
        <v>19129000</v>
      </c>
      <c r="G18" s="72">
        <f>SUM(G11+G17)</f>
        <v>0</v>
      </c>
      <c r="H18" s="179">
        <f>SUM(H11+H17)</f>
        <v>115688000</v>
      </c>
      <c r="I18" s="182">
        <f>SUM(I17+I11)</f>
        <v>98949701</v>
      </c>
      <c r="J18" s="182">
        <f>SUM(J17+J11)</f>
        <v>21217544</v>
      </c>
      <c r="K18" s="182">
        <f>SUM(K17+K11)</f>
        <v>0</v>
      </c>
      <c r="L18" s="182">
        <f>SUM(L17+L11)</f>
        <v>120167245</v>
      </c>
      <c r="M18" s="183">
        <v>97893298</v>
      </c>
      <c r="N18" s="183">
        <v>21217544</v>
      </c>
      <c r="O18" s="183">
        <v>0</v>
      </c>
      <c r="P18" s="183">
        <v>119110842</v>
      </c>
      <c r="Q18" s="98">
        <v>99.12</v>
      </c>
    </row>
    <row r="19" spans="1:12" ht="12.75">
      <c r="A19" s="44"/>
      <c r="B19" s="44"/>
      <c r="C19" s="44"/>
      <c r="D19" s="44"/>
      <c r="E19" s="57"/>
      <c r="F19" s="44"/>
      <c r="G19" s="44"/>
      <c r="H19" s="44"/>
      <c r="I19" s="39"/>
      <c r="J19" s="39"/>
      <c r="K19" s="39"/>
      <c r="L19" s="39"/>
    </row>
    <row r="20" spans="1:4" ht="12.75">
      <c r="A20" s="209" t="s">
        <v>119</v>
      </c>
      <c r="B20" s="210"/>
      <c r="C20" s="210"/>
      <c r="D20" s="210"/>
    </row>
    <row r="21" spans="5:8" ht="12.75">
      <c r="E21" s="206" t="s">
        <v>91</v>
      </c>
      <c r="F21" s="206"/>
      <c r="G21" s="206"/>
      <c r="H21" s="206"/>
    </row>
    <row r="22" spans="5:8" ht="12.75">
      <c r="E22" s="206" t="s">
        <v>0</v>
      </c>
      <c r="F22" s="206"/>
      <c r="G22" s="206"/>
      <c r="H22" s="206"/>
    </row>
  </sheetData>
  <sheetProtection/>
  <mergeCells count="6">
    <mergeCell ref="E22:H22"/>
    <mergeCell ref="B3:C3"/>
    <mergeCell ref="A20:D20"/>
    <mergeCell ref="E21:H21"/>
    <mergeCell ref="A2:H2"/>
    <mergeCell ref="A1:P1"/>
  </mergeCells>
  <printOptions headings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9.57421875" style="60" customWidth="1"/>
    <col min="2" max="2" width="7.8515625" style="60" customWidth="1"/>
    <col min="3" max="3" width="8.7109375" style="60" customWidth="1"/>
    <col min="4" max="4" width="9.140625" style="60" customWidth="1"/>
    <col min="5" max="5" width="8.57421875" style="60" customWidth="1"/>
    <col min="6" max="6" width="10.00390625" style="60" customWidth="1"/>
    <col min="7" max="16384" width="9.140625" style="60" customWidth="1"/>
  </cols>
  <sheetData>
    <row r="1" spans="1:11" ht="41.25" customHeight="1">
      <c r="A1" s="215" t="s">
        <v>100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 customHeight="1">
      <c r="A2" s="61" t="s">
        <v>79</v>
      </c>
      <c r="B2" s="211" t="s">
        <v>93</v>
      </c>
      <c r="C2" s="212"/>
      <c r="D2" s="212"/>
      <c r="E2" s="212"/>
      <c r="F2" s="213"/>
      <c r="G2" s="211" t="s">
        <v>112</v>
      </c>
      <c r="H2" s="212"/>
      <c r="I2" s="212"/>
      <c r="J2" s="212"/>
      <c r="K2" s="213"/>
    </row>
    <row r="3" spans="1:11" ht="36">
      <c r="A3" s="62" t="s">
        <v>80</v>
      </c>
      <c r="B3" s="63" t="s">
        <v>81</v>
      </c>
      <c r="C3" s="63" t="s">
        <v>82</v>
      </c>
      <c r="D3" s="63" t="s">
        <v>83</v>
      </c>
      <c r="E3" s="63" t="s">
        <v>84</v>
      </c>
      <c r="F3" s="62" t="s">
        <v>85</v>
      </c>
      <c r="G3" s="63" t="s">
        <v>81</v>
      </c>
      <c r="H3" s="63" t="s">
        <v>82</v>
      </c>
      <c r="I3" s="63" t="s">
        <v>83</v>
      </c>
      <c r="J3" s="63" t="s">
        <v>84</v>
      </c>
      <c r="K3" s="62" t="s">
        <v>85</v>
      </c>
    </row>
    <row r="4" spans="1:11" ht="12.75">
      <c r="A4" s="64"/>
      <c r="B4" s="65" t="s">
        <v>86</v>
      </c>
      <c r="C4" s="65" t="s">
        <v>86</v>
      </c>
      <c r="D4" s="65" t="s">
        <v>87</v>
      </c>
      <c r="E4" s="65" t="s">
        <v>87</v>
      </c>
      <c r="F4" s="61" t="s">
        <v>87</v>
      </c>
      <c r="G4" s="65" t="s">
        <v>86</v>
      </c>
      <c r="H4" s="65" t="s">
        <v>86</v>
      </c>
      <c r="I4" s="65" t="s">
        <v>87</v>
      </c>
      <c r="J4" s="65" t="s">
        <v>87</v>
      </c>
      <c r="K4" s="61" t="s">
        <v>87</v>
      </c>
    </row>
    <row r="5" spans="1:11" ht="22.5">
      <c r="A5" s="66" t="s">
        <v>88</v>
      </c>
      <c r="B5" s="21">
        <v>25</v>
      </c>
      <c r="C5" s="21">
        <v>0</v>
      </c>
      <c r="D5" s="22">
        <v>0</v>
      </c>
      <c r="E5" s="22">
        <v>0</v>
      </c>
      <c r="F5" s="10">
        <f>SUM(B5:E5)</f>
        <v>25</v>
      </c>
      <c r="G5" s="21">
        <v>25</v>
      </c>
      <c r="H5" s="21">
        <v>0</v>
      </c>
      <c r="I5" s="22">
        <v>0</v>
      </c>
      <c r="J5" s="22">
        <v>0</v>
      </c>
      <c r="K5" s="10">
        <f>SUM(G5:J5)</f>
        <v>25</v>
      </c>
    </row>
    <row r="6" spans="1:11" ht="12.75">
      <c r="A6" s="67" t="s">
        <v>89</v>
      </c>
      <c r="B6" s="11">
        <f>SUM(B5:B5)</f>
        <v>25</v>
      </c>
      <c r="C6" s="11">
        <f>SUM(C5:C5)</f>
        <v>0</v>
      </c>
      <c r="D6" s="11">
        <f>SUM(D5:D5)</f>
        <v>0</v>
      </c>
      <c r="E6" s="11">
        <f>SUM(E5:E5)</f>
        <v>0</v>
      </c>
      <c r="F6" s="11">
        <f>SUM(B6:E6)</f>
        <v>25</v>
      </c>
      <c r="G6" s="11">
        <f>SUM(G5:G5)</f>
        <v>25</v>
      </c>
      <c r="H6" s="11">
        <f>SUM(H5:H5)</f>
        <v>0</v>
      </c>
      <c r="I6" s="11">
        <f>SUM(I5:I5)</f>
        <v>0</v>
      </c>
      <c r="J6" s="11">
        <f>SUM(J5:J5)</f>
        <v>0</v>
      </c>
      <c r="K6" s="11">
        <f>SUM(G6:J6)</f>
        <v>25</v>
      </c>
    </row>
    <row r="8" spans="1:3" ht="12.75">
      <c r="A8" s="203" t="s">
        <v>119</v>
      </c>
      <c r="B8" s="203"/>
      <c r="C8" s="203"/>
    </row>
    <row r="9" spans="3:6" ht="12.75">
      <c r="C9" s="214" t="s">
        <v>91</v>
      </c>
      <c r="D9" s="214"/>
      <c r="E9" s="214"/>
      <c r="F9" s="214"/>
    </row>
    <row r="10" spans="3:6" ht="12.75">
      <c r="C10" s="214" t="s">
        <v>0</v>
      </c>
      <c r="D10" s="214"/>
      <c r="E10" s="214"/>
      <c r="F10" s="214"/>
    </row>
  </sheetData>
  <sheetProtection/>
  <mergeCells count="6">
    <mergeCell ref="G2:K2"/>
    <mergeCell ref="C10:F10"/>
    <mergeCell ref="B2:F2"/>
    <mergeCell ref="A8:C8"/>
    <mergeCell ref="C9:F9"/>
    <mergeCell ref="A1:K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.421875" style="0" customWidth="1"/>
    <col min="2" max="2" width="31.57421875" style="0" bestFit="1" customWidth="1"/>
    <col min="3" max="4" width="10.7109375" style="59" customWidth="1"/>
    <col min="5" max="5" width="7.28125" style="59" customWidth="1"/>
    <col min="6" max="6" width="11.7109375" style="59" customWidth="1"/>
    <col min="7" max="8" width="12.7109375" style="0" customWidth="1"/>
    <col min="9" max="9" width="7.7109375" style="0" customWidth="1"/>
    <col min="10" max="12" width="12.7109375" style="0" customWidth="1"/>
    <col min="13" max="13" width="7.00390625" style="0" customWidth="1"/>
    <col min="14" max="14" width="12.7109375" style="0" customWidth="1"/>
    <col min="15" max="15" width="8.421875" style="0" customWidth="1"/>
  </cols>
  <sheetData>
    <row r="1" spans="1:6" ht="23.25">
      <c r="A1" s="222" t="s">
        <v>4</v>
      </c>
      <c r="B1" s="219" t="s">
        <v>94</v>
      </c>
      <c r="C1" s="220"/>
      <c r="D1" s="220"/>
      <c r="E1" s="220"/>
      <c r="F1" s="221"/>
    </row>
    <row r="2" spans="1:15" ht="67.5">
      <c r="A2" s="222"/>
      <c r="B2" s="99" t="s">
        <v>7</v>
      </c>
      <c r="C2" s="77" t="s">
        <v>96</v>
      </c>
      <c r="D2" s="73" t="s">
        <v>97</v>
      </c>
      <c r="E2" s="103" t="s">
        <v>98</v>
      </c>
      <c r="F2" s="78" t="s">
        <v>92</v>
      </c>
      <c r="G2" s="77" t="s">
        <v>113</v>
      </c>
      <c r="H2" s="73" t="s">
        <v>114</v>
      </c>
      <c r="I2" s="151" t="s">
        <v>115</v>
      </c>
      <c r="J2" s="78" t="s">
        <v>116</v>
      </c>
      <c r="K2" s="93" t="s">
        <v>107</v>
      </c>
      <c r="L2" s="94" t="s">
        <v>117</v>
      </c>
      <c r="M2" s="134" t="s">
        <v>109</v>
      </c>
      <c r="N2" s="135" t="s">
        <v>118</v>
      </c>
      <c r="O2" s="136" t="s">
        <v>102</v>
      </c>
    </row>
    <row r="3" spans="1:15" ht="19.5" customHeight="1">
      <c r="A3" s="222"/>
      <c r="B3" s="1" t="s">
        <v>51</v>
      </c>
      <c r="C3" s="154">
        <v>59489000</v>
      </c>
      <c r="D3" s="163">
        <v>12190000</v>
      </c>
      <c r="E3" s="81">
        <v>0</v>
      </c>
      <c r="F3" s="158">
        <f>SUM(C3:E3)</f>
        <v>71679000</v>
      </c>
      <c r="G3" s="137">
        <v>60259001</v>
      </c>
      <c r="H3" s="138">
        <v>13290792</v>
      </c>
      <c r="I3" s="139">
        <v>0</v>
      </c>
      <c r="J3" s="140">
        <f>SUM(G3:I3)</f>
        <v>73549793</v>
      </c>
      <c r="K3" s="141">
        <v>60231496</v>
      </c>
      <c r="L3" s="142">
        <v>13290792</v>
      </c>
      <c r="M3" s="143">
        <v>0</v>
      </c>
      <c r="N3" s="144">
        <v>73522288</v>
      </c>
      <c r="O3" s="95">
        <v>99.96</v>
      </c>
    </row>
    <row r="4" spans="1:15" ht="25.5">
      <c r="A4" s="222"/>
      <c r="B4" s="47" t="s">
        <v>99</v>
      </c>
      <c r="C4" s="154">
        <v>13087000</v>
      </c>
      <c r="D4" s="163">
        <v>2682000</v>
      </c>
      <c r="E4" s="81">
        <v>0</v>
      </c>
      <c r="F4" s="158">
        <f>SUM(C4:E4)</f>
        <v>15769000</v>
      </c>
      <c r="G4" s="137">
        <v>13917773</v>
      </c>
      <c r="H4" s="138">
        <v>3067004</v>
      </c>
      <c r="I4" s="139">
        <v>0</v>
      </c>
      <c r="J4" s="140">
        <f>SUM(G4:I4)</f>
        <v>16984777</v>
      </c>
      <c r="K4" s="141">
        <v>13898264</v>
      </c>
      <c r="L4" s="142">
        <v>3067004</v>
      </c>
      <c r="M4" s="143">
        <v>0</v>
      </c>
      <c r="N4" s="144">
        <v>16965268</v>
      </c>
      <c r="O4" s="95">
        <v>99.89</v>
      </c>
    </row>
    <row r="5" spans="1:15" ht="19.5" customHeight="1">
      <c r="A5" s="222"/>
      <c r="B5" s="1" t="s">
        <v>55</v>
      </c>
      <c r="C5" s="154">
        <v>23983000</v>
      </c>
      <c r="D5" s="163">
        <v>4257000</v>
      </c>
      <c r="E5" s="81">
        <v>0</v>
      </c>
      <c r="F5" s="158">
        <f>SUM(C5:E5)</f>
        <v>28240000</v>
      </c>
      <c r="G5" s="137">
        <v>24772927</v>
      </c>
      <c r="H5" s="138">
        <v>4859748</v>
      </c>
      <c r="I5" s="139">
        <v>0</v>
      </c>
      <c r="J5" s="140">
        <f>SUM(G5:I5)</f>
        <v>29632675</v>
      </c>
      <c r="K5" s="141">
        <v>23763538</v>
      </c>
      <c r="L5" s="142">
        <v>4859748</v>
      </c>
      <c r="M5" s="143">
        <v>0</v>
      </c>
      <c r="N5" s="144">
        <v>28623286</v>
      </c>
      <c r="O5" s="95">
        <v>96.59</v>
      </c>
    </row>
    <row r="6" spans="1:15" ht="12.75">
      <c r="A6" s="222"/>
      <c r="B6" s="49" t="s">
        <v>57</v>
      </c>
      <c r="C6" s="154"/>
      <c r="D6" s="163"/>
      <c r="E6" s="81">
        <v>0</v>
      </c>
      <c r="F6" s="158">
        <f>SUM(C6:E6)</f>
        <v>0</v>
      </c>
      <c r="G6" s="137"/>
      <c r="H6" s="138"/>
      <c r="I6" s="139"/>
      <c r="J6" s="140"/>
      <c r="K6" s="141"/>
      <c r="L6" s="142"/>
      <c r="M6" s="143"/>
      <c r="N6" s="144"/>
      <c r="O6" s="95"/>
    </row>
    <row r="7" spans="1:15" ht="12.75">
      <c r="A7" s="222"/>
      <c r="B7" s="47" t="s">
        <v>59</v>
      </c>
      <c r="C7" s="154"/>
      <c r="D7" s="163"/>
      <c r="E7" s="81">
        <v>0</v>
      </c>
      <c r="F7" s="158">
        <f>SUM(C7:E7)</f>
        <v>0</v>
      </c>
      <c r="G7" s="137"/>
      <c r="H7" s="138"/>
      <c r="I7" s="139"/>
      <c r="J7" s="140"/>
      <c r="K7" s="141"/>
      <c r="L7" s="142"/>
      <c r="M7" s="143"/>
      <c r="N7" s="144"/>
      <c r="O7" s="95"/>
    </row>
    <row r="8" spans="1:15" ht="19.5" customHeight="1">
      <c r="A8" s="222"/>
      <c r="B8" s="100" t="s">
        <v>71</v>
      </c>
      <c r="C8" s="154">
        <f>SUM(C3:C7)</f>
        <v>96559000</v>
      </c>
      <c r="D8" s="163">
        <f>SUM(D3:D7)</f>
        <v>19129000</v>
      </c>
      <c r="E8" s="81">
        <f>SUM(E3:E7)</f>
        <v>0</v>
      </c>
      <c r="F8" s="159">
        <f aca="true" t="shared" si="0" ref="F8:F18">SUM(C8:E8)</f>
        <v>115688000</v>
      </c>
      <c r="G8" s="137">
        <f aca="true" t="shared" si="1" ref="G8:L8">SUM(G3:G7)</f>
        <v>98949701</v>
      </c>
      <c r="H8" s="137">
        <f t="shared" si="1"/>
        <v>21217544</v>
      </c>
      <c r="I8" s="152">
        <f t="shared" si="1"/>
        <v>0</v>
      </c>
      <c r="J8" s="192">
        <f t="shared" si="1"/>
        <v>120167245</v>
      </c>
      <c r="K8" s="141">
        <f t="shared" si="1"/>
        <v>97893298</v>
      </c>
      <c r="L8" s="142">
        <f t="shared" si="1"/>
        <v>21217544</v>
      </c>
      <c r="M8" s="143">
        <v>0</v>
      </c>
      <c r="N8" s="194">
        <f>SUM(N3:N7)</f>
        <v>119110842</v>
      </c>
      <c r="O8" s="95">
        <v>99.12</v>
      </c>
    </row>
    <row r="9" spans="1:15" ht="12.75">
      <c r="A9" s="222"/>
      <c r="B9" s="14" t="s">
        <v>61</v>
      </c>
      <c r="C9" s="154"/>
      <c r="D9" s="163"/>
      <c r="E9" s="81">
        <v>0</v>
      </c>
      <c r="F9" s="158"/>
      <c r="G9" s="137"/>
      <c r="H9" s="138"/>
      <c r="I9" s="139"/>
      <c r="J9" s="140"/>
      <c r="K9" s="141"/>
      <c r="L9" s="142"/>
      <c r="M9" s="143"/>
      <c r="N9" s="144"/>
      <c r="O9" s="95"/>
    </row>
    <row r="10" spans="1:15" ht="12.75">
      <c r="A10" s="222"/>
      <c r="B10" s="1" t="s">
        <v>63</v>
      </c>
      <c r="C10" s="154">
        <v>0</v>
      </c>
      <c r="D10" s="163">
        <v>0</v>
      </c>
      <c r="E10" s="81">
        <v>0</v>
      </c>
      <c r="F10" s="158">
        <v>0</v>
      </c>
      <c r="G10" s="137"/>
      <c r="H10" s="138"/>
      <c r="I10" s="139"/>
      <c r="J10" s="140"/>
      <c r="K10" s="141"/>
      <c r="L10" s="142"/>
      <c r="M10" s="143"/>
      <c r="N10" s="144"/>
      <c r="O10" s="95"/>
    </row>
    <row r="11" spans="1:15" ht="12.75">
      <c r="A11" s="222"/>
      <c r="B11" s="1" t="s">
        <v>65</v>
      </c>
      <c r="C11" s="154"/>
      <c r="D11" s="163"/>
      <c r="E11" s="81">
        <v>0</v>
      </c>
      <c r="F11" s="158"/>
      <c r="G11" s="137"/>
      <c r="H11" s="138"/>
      <c r="I11" s="139"/>
      <c r="J11" s="140"/>
      <c r="K11" s="141"/>
      <c r="L11" s="142"/>
      <c r="M11" s="143"/>
      <c r="N11" s="144"/>
      <c r="O11" s="95"/>
    </row>
    <row r="12" spans="1:15" ht="12.75">
      <c r="A12" s="222"/>
      <c r="B12" s="14" t="s">
        <v>67</v>
      </c>
      <c r="C12" s="154"/>
      <c r="D12" s="163"/>
      <c r="E12" s="81">
        <v>0</v>
      </c>
      <c r="F12" s="158"/>
      <c r="G12" s="137"/>
      <c r="H12" s="138"/>
      <c r="I12" s="139"/>
      <c r="J12" s="140"/>
      <c r="K12" s="141"/>
      <c r="L12" s="142"/>
      <c r="M12" s="143"/>
      <c r="N12" s="144"/>
      <c r="O12" s="95"/>
    </row>
    <row r="13" spans="1:15" ht="12.75">
      <c r="A13" s="222"/>
      <c r="B13" s="100" t="s">
        <v>1</v>
      </c>
      <c r="C13" s="155">
        <v>0</v>
      </c>
      <c r="D13" s="164">
        <v>0</v>
      </c>
      <c r="E13" s="82">
        <v>0</v>
      </c>
      <c r="F13" s="159">
        <f t="shared" si="0"/>
        <v>0</v>
      </c>
      <c r="G13" s="137">
        <v>0</v>
      </c>
      <c r="H13" s="138">
        <v>0</v>
      </c>
      <c r="I13" s="139">
        <v>0</v>
      </c>
      <c r="J13" s="140">
        <v>0</v>
      </c>
      <c r="K13" s="141">
        <v>0</v>
      </c>
      <c r="L13" s="142">
        <v>0</v>
      </c>
      <c r="M13" s="143">
        <v>0</v>
      </c>
      <c r="N13" s="144">
        <v>0</v>
      </c>
      <c r="O13" s="95">
        <v>0</v>
      </c>
    </row>
    <row r="14" spans="1:15" ht="19.5" customHeight="1">
      <c r="A14" s="222"/>
      <c r="B14" s="101" t="s">
        <v>72</v>
      </c>
      <c r="C14" s="156">
        <f>SUM(C8+C13)</f>
        <v>96559000</v>
      </c>
      <c r="D14" s="165">
        <f>D8+D13</f>
        <v>19129000</v>
      </c>
      <c r="E14" s="80">
        <f>E8+E13</f>
        <v>0</v>
      </c>
      <c r="F14" s="160">
        <f t="shared" si="0"/>
        <v>115688000</v>
      </c>
      <c r="G14" s="145">
        <f>SUM(G8:G13)</f>
        <v>98949701</v>
      </c>
      <c r="H14" s="145">
        <f>SUM(H8:H13)</f>
        <v>21217544</v>
      </c>
      <c r="I14" s="153">
        <f>SUM(I8:I13)</f>
        <v>0</v>
      </c>
      <c r="J14" s="193">
        <f>SUM(J8:J13)</f>
        <v>120167245</v>
      </c>
      <c r="K14" s="148">
        <v>97893298</v>
      </c>
      <c r="L14" s="149">
        <v>21217544</v>
      </c>
      <c r="M14" s="150">
        <v>0</v>
      </c>
      <c r="N14" s="195">
        <v>119110842</v>
      </c>
      <c r="O14" s="97">
        <v>99.12</v>
      </c>
    </row>
    <row r="15" spans="1:15" ht="25.5">
      <c r="A15" s="222"/>
      <c r="B15" s="14" t="s">
        <v>10</v>
      </c>
      <c r="C15" s="157">
        <v>0</v>
      </c>
      <c r="D15" s="166">
        <v>0</v>
      </c>
      <c r="E15" s="83">
        <v>0</v>
      </c>
      <c r="F15" s="161">
        <f t="shared" si="0"/>
        <v>0</v>
      </c>
      <c r="G15" s="137">
        <v>60000</v>
      </c>
      <c r="H15" s="138">
        <v>0</v>
      </c>
      <c r="I15" s="139">
        <v>0</v>
      </c>
      <c r="J15" s="140">
        <f>SUM(G15:I15)</f>
        <v>60000</v>
      </c>
      <c r="K15" s="141">
        <v>60000</v>
      </c>
      <c r="L15" s="142">
        <v>0</v>
      </c>
      <c r="M15" s="143">
        <v>0</v>
      </c>
      <c r="N15" s="144">
        <v>60000</v>
      </c>
      <c r="O15" s="95">
        <v>100</v>
      </c>
    </row>
    <row r="16" spans="1:15" ht="25.5">
      <c r="A16" s="222"/>
      <c r="B16" s="14" t="s">
        <v>15</v>
      </c>
      <c r="C16" s="157"/>
      <c r="D16" s="166"/>
      <c r="E16" s="83"/>
      <c r="F16" s="161"/>
      <c r="G16" s="137"/>
      <c r="H16" s="138"/>
      <c r="I16" s="139"/>
      <c r="J16" s="140"/>
      <c r="K16" s="141"/>
      <c r="L16" s="142"/>
      <c r="M16" s="143"/>
      <c r="N16" s="144"/>
      <c r="O16" s="95"/>
    </row>
    <row r="17" spans="1:15" ht="12.75">
      <c r="A17" s="222"/>
      <c r="B17" s="14" t="s">
        <v>20</v>
      </c>
      <c r="C17" s="157"/>
      <c r="D17" s="166"/>
      <c r="E17" s="83"/>
      <c r="F17" s="161"/>
      <c r="G17" s="137"/>
      <c r="H17" s="138"/>
      <c r="I17" s="139"/>
      <c r="J17" s="140"/>
      <c r="K17" s="141"/>
      <c r="L17" s="142"/>
      <c r="M17" s="143"/>
      <c r="N17" s="144"/>
      <c r="O17" s="95"/>
    </row>
    <row r="18" spans="1:15" ht="19.5" customHeight="1">
      <c r="A18" s="222"/>
      <c r="B18" s="14" t="s">
        <v>26</v>
      </c>
      <c r="C18" s="157">
        <v>2542000</v>
      </c>
      <c r="D18" s="166">
        <v>72000</v>
      </c>
      <c r="E18" s="83"/>
      <c r="F18" s="161">
        <f t="shared" si="0"/>
        <v>2614000</v>
      </c>
      <c r="G18" s="137">
        <v>2949000</v>
      </c>
      <c r="H18" s="138">
        <v>72000</v>
      </c>
      <c r="I18" s="139"/>
      <c r="J18" s="140">
        <f aca="true" t="shared" si="2" ref="J18:J27">SUM(G18:I18)</f>
        <v>3021000</v>
      </c>
      <c r="K18" s="141">
        <v>2675681</v>
      </c>
      <c r="L18" s="142">
        <v>82910</v>
      </c>
      <c r="M18" s="143">
        <v>0</v>
      </c>
      <c r="N18" s="144">
        <v>2758591</v>
      </c>
      <c r="O18" s="95">
        <v>99.31</v>
      </c>
    </row>
    <row r="19" spans="1:15" ht="12.75">
      <c r="A19" s="222"/>
      <c r="B19" s="14" t="s">
        <v>73</v>
      </c>
      <c r="C19" s="157"/>
      <c r="D19" s="166"/>
      <c r="E19" s="83"/>
      <c r="F19" s="161"/>
      <c r="G19" s="137"/>
      <c r="H19" s="138"/>
      <c r="I19" s="139"/>
      <c r="J19" s="140"/>
      <c r="K19" s="141"/>
      <c r="L19" s="142"/>
      <c r="M19" s="143"/>
      <c r="N19" s="144"/>
      <c r="O19" s="95"/>
    </row>
    <row r="20" spans="1:15" ht="12.75">
      <c r="A20" s="222"/>
      <c r="B20" s="14" t="s">
        <v>33</v>
      </c>
      <c r="C20" s="157"/>
      <c r="D20" s="166"/>
      <c r="E20" s="83"/>
      <c r="F20" s="161"/>
      <c r="G20" s="137"/>
      <c r="H20" s="138"/>
      <c r="I20" s="139"/>
      <c r="J20" s="140"/>
      <c r="K20" s="141"/>
      <c r="L20" s="142"/>
      <c r="M20" s="143"/>
      <c r="N20" s="144"/>
      <c r="O20" s="95"/>
    </row>
    <row r="21" spans="1:15" ht="25.5">
      <c r="A21" s="222"/>
      <c r="B21" s="14" t="s">
        <v>74</v>
      </c>
      <c r="C21" s="157"/>
      <c r="D21" s="166"/>
      <c r="E21" s="83"/>
      <c r="F21" s="161"/>
      <c r="G21" s="137"/>
      <c r="H21" s="138"/>
      <c r="I21" s="139"/>
      <c r="J21" s="140"/>
      <c r="K21" s="141"/>
      <c r="L21" s="142"/>
      <c r="M21" s="143"/>
      <c r="N21" s="144"/>
      <c r="O21" s="95"/>
    </row>
    <row r="22" spans="1:15" ht="12.75">
      <c r="A22" s="222"/>
      <c r="B22" s="14" t="s">
        <v>38</v>
      </c>
      <c r="C22" s="157"/>
      <c r="D22" s="166"/>
      <c r="E22" s="83"/>
      <c r="F22" s="161"/>
      <c r="G22" s="137"/>
      <c r="H22" s="138"/>
      <c r="I22" s="139"/>
      <c r="J22" s="140"/>
      <c r="K22" s="141"/>
      <c r="L22" s="142"/>
      <c r="M22" s="143"/>
      <c r="N22" s="144"/>
      <c r="O22" s="95"/>
    </row>
    <row r="23" spans="1:15" ht="25.5">
      <c r="A23" s="222"/>
      <c r="B23" s="14" t="s">
        <v>101</v>
      </c>
      <c r="C23" s="157">
        <v>0</v>
      </c>
      <c r="D23" s="157">
        <v>0</v>
      </c>
      <c r="E23" s="92">
        <v>0</v>
      </c>
      <c r="F23" s="161">
        <v>0</v>
      </c>
      <c r="G23" s="137">
        <v>154831</v>
      </c>
      <c r="H23" s="138"/>
      <c r="I23" s="139"/>
      <c r="J23" s="140">
        <f t="shared" si="2"/>
        <v>154831</v>
      </c>
      <c r="K23" s="141">
        <v>764427</v>
      </c>
      <c r="L23" s="142">
        <v>0</v>
      </c>
      <c r="M23" s="143">
        <v>0</v>
      </c>
      <c r="N23" s="144">
        <v>764427</v>
      </c>
      <c r="O23" s="95">
        <v>493.72</v>
      </c>
    </row>
    <row r="24" spans="1:15" ht="19.5" customHeight="1">
      <c r="A24" s="222"/>
      <c r="B24" s="101" t="s">
        <v>75</v>
      </c>
      <c r="C24" s="156">
        <f>SUM(C15:C22)</f>
        <v>2542000</v>
      </c>
      <c r="D24" s="156">
        <f>SUM(D15:D22)</f>
        <v>72000</v>
      </c>
      <c r="E24" s="79">
        <f>SUM(E15:E23)</f>
        <v>0</v>
      </c>
      <c r="F24" s="196">
        <f>SUM(F15:F22)</f>
        <v>2614000</v>
      </c>
      <c r="G24" s="145">
        <f>SUM(G15:G23)</f>
        <v>3163831</v>
      </c>
      <c r="H24" s="145">
        <f>SUM(H15:H23)</f>
        <v>72000</v>
      </c>
      <c r="I24" s="153">
        <f>SUM(I15:I23)</f>
        <v>0</v>
      </c>
      <c r="J24" s="193">
        <f t="shared" si="2"/>
        <v>3235831</v>
      </c>
      <c r="K24" s="148">
        <v>3500108</v>
      </c>
      <c r="L24" s="149">
        <v>82910</v>
      </c>
      <c r="M24" s="150">
        <v>0</v>
      </c>
      <c r="N24" s="195">
        <v>3583018</v>
      </c>
      <c r="O24" s="97">
        <v>110.7</v>
      </c>
    </row>
    <row r="25" spans="1:15" ht="19.5" customHeight="1">
      <c r="A25" s="222"/>
      <c r="B25" s="90" t="s">
        <v>70</v>
      </c>
      <c r="C25" s="156">
        <f>C14-C24</f>
        <v>94017000</v>
      </c>
      <c r="D25" s="165">
        <f>D14-D24</f>
        <v>19057000</v>
      </c>
      <c r="E25" s="85">
        <f>E14-E24</f>
        <v>0</v>
      </c>
      <c r="F25" s="160">
        <f>F14-F24</f>
        <v>113074000</v>
      </c>
      <c r="G25" s="145">
        <v>95785870</v>
      </c>
      <c r="H25" s="146">
        <v>21145544</v>
      </c>
      <c r="I25" s="147"/>
      <c r="J25" s="193">
        <f t="shared" si="2"/>
        <v>116931414</v>
      </c>
      <c r="K25" s="148">
        <v>95796780</v>
      </c>
      <c r="L25" s="149">
        <v>21134634</v>
      </c>
      <c r="M25" s="150">
        <v>0</v>
      </c>
      <c r="N25" s="195">
        <f>SUM(K25:L25)</f>
        <v>116931414</v>
      </c>
      <c r="O25" s="97">
        <v>100</v>
      </c>
    </row>
    <row r="26" spans="1:15" ht="12.75">
      <c r="A26" s="222"/>
      <c r="B26" s="102" t="s">
        <v>76</v>
      </c>
      <c r="C26" s="157">
        <v>92773000</v>
      </c>
      <c r="D26" s="166">
        <v>13163000</v>
      </c>
      <c r="E26" s="83">
        <v>0</v>
      </c>
      <c r="F26" s="162">
        <f>SUM(C26:E26)</f>
        <v>105936000</v>
      </c>
      <c r="G26" s="137">
        <v>94046200</v>
      </c>
      <c r="H26" s="138">
        <v>21216846</v>
      </c>
      <c r="I26" s="139"/>
      <c r="J26" s="140">
        <f t="shared" si="2"/>
        <v>115263046</v>
      </c>
      <c r="K26" s="141">
        <v>95796780</v>
      </c>
      <c r="L26" s="142">
        <v>21134634</v>
      </c>
      <c r="M26" s="143">
        <v>0</v>
      </c>
      <c r="N26" s="185">
        <f>SUM(K26:M26)</f>
        <v>116931414</v>
      </c>
      <c r="O26" s="95"/>
    </row>
    <row r="27" spans="1:15" ht="12.75">
      <c r="A27" s="222"/>
      <c r="B27" s="102" t="s">
        <v>77</v>
      </c>
      <c r="C27" s="157">
        <v>1244000</v>
      </c>
      <c r="D27" s="166">
        <v>5894000</v>
      </c>
      <c r="E27" s="83">
        <f>(E25-E26)</f>
        <v>0</v>
      </c>
      <c r="F27" s="162">
        <f>(F25-F26)</f>
        <v>7138000</v>
      </c>
      <c r="G27" s="137">
        <v>1739670</v>
      </c>
      <c r="H27" s="138">
        <v>-71302</v>
      </c>
      <c r="I27" s="139"/>
      <c r="J27" s="140">
        <f t="shared" si="2"/>
        <v>1668368</v>
      </c>
      <c r="K27" s="141">
        <v>0</v>
      </c>
      <c r="L27" s="142">
        <v>0</v>
      </c>
      <c r="M27" s="143"/>
      <c r="N27" s="185">
        <f>SUM(K27:L27)</f>
        <v>0</v>
      </c>
      <c r="O27" s="95"/>
    </row>
    <row r="28" spans="1:15" ht="19.5" customHeight="1">
      <c r="A28" s="222"/>
      <c r="B28" s="90" t="s">
        <v>78</v>
      </c>
      <c r="C28" s="84">
        <f>C24+C25</f>
        <v>96559000</v>
      </c>
      <c r="D28" s="165">
        <f>D24+D25</f>
        <v>19129000</v>
      </c>
      <c r="E28" s="85">
        <f>E24+E25</f>
        <v>0</v>
      </c>
      <c r="F28" s="160">
        <f>F24+F25</f>
        <v>115688000</v>
      </c>
      <c r="G28" s="145">
        <f>SUM(G24+G25)</f>
        <v>98949701</v>
      </c>
      <c r="H28" s="145">
        <f>SUM(H24+H25)</f>
        <v>21217544</v>
      </c>
      <c r="I28" s="153">
        <f>SUM(I24+I25)</f>
        <v>0</v>
      </c>
      <c r="J28" s="193">
        <f>SUM(J24+J25)</f>
        <v>120167245</v>
      </c>
      <c r="K28" s="148">
        <v>99296888</v>
      </c>
      <c r="L28" s="149">
        <v>21217544</v>
      </c>
      <c r="M28" s="150">
        <v>0</v>
      </c>
      <c r="N28" s="195">
        <f>SUM(K28:L28)</f>
        <v>120514432</v>
      </c>
      <c r="O28" s="97">
        <v>100.2</v>
      </c>
    </row>
    <row r="30" spans="1:3" ht="12.75">
      <c r="A30" s="203" t="s">
        <v>119</v>
      </c>
      <c r="B30" s="204"/>
      <c r="C30" s="204"/>
    </row>
    <row r="32" spans="4:6" ht="12.75">
      <c r="D32" s="218" t="s">
        <v>91</v>
      </c>
      <c r="E32" s="218"/>
      <c r="F32" s="218"/>
    </row>
    <row r="33" spans="4:6" ht="12.75">
      <c r="D33" s="218" t="s">
        <v>0</v>
      </c>
      <c r="E33" s="218"/>
      <c r="F33" s="218"/>
    </row>
  </sheetData>
  <sheetProtection/>
  <mergeCells count="5">
    <mergeCell ref="D33:F33"/>
    <mergeCell ref="B1:F1"/>
    <mergeCell ref="A1:A28"/>
    <mergeCell ref="A30:C30"/>
    <mergeCell ref="D32:F32"/>
  </mergeCells>
  <printOptions headings="1" horizontalCentered="1"/>
  <pageMargins left="0.1968503937007874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Felhasznalo</cp:lastModifiedBy>
  <cp:lastPrinted>2018-05-17T08:39:43Z</cp:lastPrinted>
  <dcterms:created xsi:type="dcterms:W3CDTF">2005-02-03T09:30:35Z</dcterms:created>
  <dcterms:modified xsi:type="dcterms:W3CDTF">2019-05-16T09:47:36Z</dcterms:modified>
  <cp:category/>
  <cp:version/>
  <cp:contentType/>
  <cp:contentStatus/>
</cp:coreProperties>
</file>